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420" windowWidth="15480" windowHeight="4770" activeTab="0"/>
  </bookViews>
  <sheets>
    <sheet name="Foglio1" sheetId="1" r:id="rId1"/>
    <sheet name="Complessivo" sheetId="2" r:id="rId2"/>
  </sheets>
  <definedNames>
    <definedName name="_xlnm._FilterDatabase" localSheetId="1" hidden="1">'Complessivo'!$A$7:$U$125</definedName>
    <definedName name="_xlnm.Print_Area" localSheetId="1">'Complessivo'!$A$1:$T$124</definedName>
    <definedName name="_xlnm.Print_Titles" localSheetId="1">'Complessivo'!$1:$5</definedName>
  </definedNames>
  <calcPr fullCalcOnLoad="1"/>
</workbook>
</file>

<file path=xl/sharedStrings.xml><?xml version="1.0" encoding="utf-8"?>
<sst xmlns="http://schemas.openxmlformats.org/spreadsheetml/2006/main" count="575" uniqueCount="162">
  <si>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</si>
  <si>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</si>
  <si>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</si>
  <si>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</si>
  <si>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</si>
  <si>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</si>
  <si>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</si>
  <si>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</si>
  <si>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</si>
  <si>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</si>
  <si>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</si>
  <si>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</si>
  <si>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</si>
  <si>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</si>
  <si>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</si>
  <si>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</si>
  <si>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</si>
  <si>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</si>
  <si>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</si>
  <si>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</si>
  <si>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</si>
  <si>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</si>
  <si>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</si>
  <si>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</si>
  <si>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</si>
  <si>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</si>
  <si>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</si>
  <si>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</si>
  <si>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</si>
  <si>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</si>
  <si>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</si>
  <si>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</si>
  <si>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</si>
  <si>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</si>
  <si>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</si>
  <si>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</si>
  <si>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</si>
  <si>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Iva ammessa</t>
  </si>
  <si>
    <t>Contributo iva</t>
  </si>
  <si>
    <t>TOT CONTR</t>
  </si>
  <si>
    <t>ToT costi ammessi</t>
  </si>
  <si>
    <t>Spesa ammessa</t>
  </si>
  <si>
    <t>TOT ammes</t>
  </si>
  <si>
    <t>Contrib. Costi</t>
  </si>
  <si>
    <t>Contrib. Iva</t>
  </si>
  <si>
    <t>A.O.L</t>
  </si>
  <si>
    <t>Assopim</t>
  </si>
  <si>
    <t>Martimucci Lucia</t>
  </si>
  <si>
    <t>Consulenza specialistica per attività di analisi</t>
  </si>
  <si>
    <t>Altanet S.r.l.</t>
  </si>
  <si>
    <t>assegno bancario</t>
  </si>
  <si>
    <t>Consulenza specialistica per definizione, disegno e progettazione dell'architettura di rete</t>
  </si>
  <si>
    <t>Progettazione e sviluppo software</t>
  </si>
  <si>
    <t>Pro Api</t>
  </si>
  <si>
    <t>Boccia, Figliolia</t>
  </si>
  <si>
    <t>SAL 1 - 02/11/2004-02/06/2006</t>
  </si>
  <si>
    <t>Boccia</t>
  </si>
  <si>
    <t>AOL 12 - RIEPILOGO SPESE</t>
  </si>
  <si>
    <t>inizio</t>
  </si>
  <si>
    <t>fine</t>
  </si>
  <si>
    <t>TOT CONTRIBUTO=</t>
  </si>
  <si>
    <t>CONTRIBUTO</t>
  </si>
  <si>
    <t>PREVISTO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</si>
  <si>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</si>
  <si>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</si>
  <si>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</si>
  <si>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</si>
  <si>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</si>
  <si>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</si>
  <si>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</si>
  <si>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</si>
  <si>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</si>
  <si>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</si>
  <si>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</si>
  <si>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</si>
  <si>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</si>
  <si>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</si>
  <si>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</si>
  <si>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</si>
  <si>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</si>
  <si>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DATE</t>
  </si>
  <si>
    <t>ISTRUTTORI</t>
  </si>
  <si>
    <t>FIRME</t>
  </si>
  <si>
    <t>Michele Divella</t>
  </si>
  <si>
    <t>A.O.L. (Assopim On  Line)  Cod.12</t>
  </si>
  <si>
    <t>Assopim on line</t>
  </si>
  <si>
    <t>TOT.CONTRIBUTO=</t>
  </si>
  <si>
    <t>SAL 1 -  02/11/04-02/06/06</t>
  </si>
  <si>
    <t>ASSOPIM</t>
  </si>
  <si>
    <t>API BARI</t>
  </si>
  <si>
    <t>II</t>
  </si>
  <si>
    <t>Boccia, Carone</t>
  </si>
  <si>
    <t>Consulenza per assistenza sistemistica e di housing nel mese di ottobre 2006</t>
  </si>
  <si>
    <t>Consulenza per assistenza sistemistica e di housing nel mese di novembre 2006</t>
  </si>
  <si>
    <t>Consulenza per assistenza sistemistica e di housing nel mese di dicembre 2006</t>
  </si>
  <si>
    <t>Canone anticipato mese di ottobre 2006 per noleggio infrastruttura hardware</t>
  </si>
  <si>
    <t>Canone anticipato mese di novembre 2006 per noleggio infrastruttura hardware</t>
  </si>
  <si>
    <t>Canone anticipato mese di dicembre 2006 per noleggio infrastruttura hardware</t>
  </si>
  <si>
    <t>Acconto su infrastruttura tecnologica abilitante l'interoperabilità fra aziende associater, il marketplace di supporto allo sviluppo del business</t>
  </si>
  <si>
    <t>Premio polizza fideiussoria</t>
  </si>
  <si>
    <t>Nuova Barense Assicurazioni</t>
  </si>
  <si>
    <t>assegno circolare</t>
  </si>
  <si>
    <t>Canone di locazione del piano rialzato dell'immobile sito in Altamura via del Mandorlo angolo via del Fragno (luglio05-dicembre05)</t>
  </si>
  <si>
    <t>Murgia Sviluppo Spa</t>
  </si>
  <si>
    <t>Compenso per elaborazione cedolini paga personale a progetto (Sig.ra Martimucci)</t>
  </si>
  <si>
    <t>Emilio Gilormina</t>
  </si>
  <si>
    <t>352220 3360762</t>
  </si>
  <si>
    <t>SAL 2 - 03/06/2006-29/03/2007</t>
  </si>
  <si>
    <t>SAL 2 - 03/06/06-29/03/07</t>
  </si>
  <si>
    <t>Ammesso il costo massimo giornaliero per fascia di competenza.</t>
  </si>
  <si>
    <t>progetto di 24 + 6 + 6 mesi</t>
  </si>
  <si>
    <t>III</t>
  </si>
  <si>
    <t xml:space="preserve"> Carone Claudio</t>
  </si>
  <si>
    <t>Canone anticipato mese di gennaio 2007 per assistenza sistemistica ed housing</t>
  </si>
  <si>
    <t>Collaborazione occasionale per la rendicontazione delle spese del progetto ASSOPIMONLINE</t>
  </si>
  <si>
    <t>Martucci Paola</t>
  </si>
  <si>
    <t>Canone anticipato mese di febbraio 2007 per assistenza sistemistica ed housing</t>
  </si>
  <si>
    <t>Canone anticipato mese di marzo 2007 per assistenza sistemistica ed housing</t>
  </si>
  <si>
    <t>Canone anticipato mese di aprile 2007 per assistenza sistemistica ed housing</t>
  </si>
  <si>
    <t>assegno circolare non trasferibile</t>
  </si>
  <si>
    <t>Canone anticipato mese di maggio 2007 per assistenza sistemistica ed housing</t>
  </si>
  <si>
    <t>Canone di consulenza per assistenza sistemistica e di housing da giugno ad ottobre 2007</t>
  </si>
  <si>
    <t>ammeso per le fatt altanet di questo sal 350 euro x 48 gg</t>
  </si>
  <si>
    <t>Manca la dim. Di pagamento</t>
  </si>
  <si>
    <t>Canone anticipato mese di gennaio 2007 per noleggio infrastruttura hardware</t>
  </si>
  <si>
    <t>Canone anticipato mese di febbraio 2007 per noleggio infrastruttura hardware</t>
  </si>
  <si>
    <t>Canone anticipato mese di marzo 2007 per noleggio infrastruttura hardware</t>
  </si>
  <si>
    <t>Canone anticipato mese di aprile 2007 per noleggio infrastruttura hardware</t>
  </si>
  <si>
    <t>Canone anticipato mese di maggio 2007 per noleggio infrastruttura hardware</t>
  </si>
  <si>
    <t>Saldo su infrastruttura tecnologica abilitante l'interoperabilità fra aziende associater, il marketplace di supporto allo sviluppo del business</t>
  </si>
  <si>
    <t>Rimborso consumi energetici sede di Via del Mandorlo (100% sede del progetto - pagamento in acconto)</t>
  </si>
  <si>
    <t xml:space="preserve"> Murgia Sviluppo Spa</t>
  </si>
  <si>
    <t>Canone di locazione sede di via del Mandorlo (gennaio 2006-giugno 2006) - 100% sede del progetto</t>
  </si>
  <si>
    <t>Spese telefoniche primo, secondo e terzo bimestre 2006 (rendicontate per intero per la sede di Via del Mandorlo)</t>
  </si>
  <si>
    <t>Telecom Italia spa</t>
  </si>
  <si>
    <t>primo, secondo e terzo bimestre 2006*</t>
  </si>
  <si>
    <t>conto corrente postale</t>
  </si>
  <si>
    <t>Spese telefoniche primo bimestre 2007, rendicontate al 50% per sede di Via Catania al netto di € 30,00 per spese di trasloco linea</t>
  </si>
  <si>
    <t>Noleggio di spazio espositivo per promozione progetto Expomurgia 2006</t>
  </si>
  <si>
    <t>Piesse Management di Popolizio Donato</t>
  </si>
  <si>
    <t>Sponsorizzazione su pubblicazione periodica "FREE"</t>
  </si>
  <si>
    <t>Associazione Culturale Freedom</t>
  </si>
  <si>
    <t>Manifesti per Expomurgia</t>
  </si>
  <si>
    <t>Riprotecnica di G. Garziano</t>
  </si>
  <si>
    <t>contanti</t>
  </si>
  <si>
    <t>Campagna informativa circuito ANSO dal 14/95/2007 al 03/06/2007</t>
  </si>
  <si>
    <t>Spazio e servizi di allestimento stand svolti presso la manifestazione fieristica Expomurgia 2007</t>
  </si>
  <si>
    <t>Spese telefoniche secondo bimestre 2007, rendicontate al 50% per sede di Via Catania</t>
  </si>
  <si>
    <t>Spese telefoniche quarto bimestre 2007, rendicontate al 50% per sede di Via Catania</t>
  </si>
  <si>
    <t>Spese telefoniche quinto e sesto bimestre 2007, rendicontate al 50% per sede di Via Catania</t>
  </si>
  <si>
    <t>quinto e sesto bimestre 2007*</t>
  </si>
  <si>
    <t>35222 03360762</t>
  </si>
  <si>
    <t>Manca dim di pagamento</t>
  </si>
  <si>
    <t>Mancano le fatture</t>
  </si>
  <si>
    <t>P</t>
  </si>
  <si>
    <t>Manca la fattura</t>
  </si>
  <si>
    <t>TOT SAL 3</t>
  </si>
  <si>
    <t>SAL 3 - 30/03/2007-02/11/2007</t>
  </si>
  <si>
    <t>SAL 3</t>
  </si>
  <si>
    <t>SAL 3 - 30/03/07-02/11/07</t>
  </si>
  <si>
    <t>Iva su II sal</t>
  </si>
  <si>
    <t>Iva ammessa su II sal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</si>
</sst>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&quot;€&quot;\ #,##0.00;[Red]&quot;€&quot;\ #,##0.00"/>
    <numFmt numFmtId="175" formatCode="#,##0.0000"/>
    <numFmt numFmtId="176" formatCode="[$-410]dddd\ d\ mmmm\ yyyy"/>
    <numFmt numFmtId="177" formatCode="#,##0.00;[Red]#,##0.00"/>
    <numFmt numFmtId="178" formatCode="#,##0.000"/>
    <numFmt numFmtId="179" formatCode="0.0"/>
    <numFmt numFmtId="180" formatCode="dd/mm/yy;@"/>
  </numFmts>
  <fonts count="21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7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71" fontId="3" fillId="2" borderId="2" xfId="19" applyNumberFormat="1" applyFont="1" applyFill="1" applyBorder="1" applyAlignment="1">
      <alignment horizontal="right"/>
    </xf>
    <xf numFmtId="171" fontId="3" fillId="0" borderId="2" xfId="19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4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4" xfId="0" applyNumberFormat="1" applyFont="1" applyBorder="1" applyAlignment="1" applyProtection="1">
      <alignment horizontal="right"/>
      <protection/>
    </xf>
    <xf numFmtId="4" fontId="5" fillId="0" borderId="5" xfId="0" applyNumberFormat="1" applyFont="1" applyBorder="1" applyAlignment="1" applyProtection="1">
      <alignment horizontal="right"/>
      <protection/>
    </xf>
    <xf numFmtId="4" fontId="7" fillId="0" borderId="6" xfId="0" applyNumberFormat="1" applyFont="1" applyBorder="1" applyAlignment="1" applyProtection="1">
      <alignment horizontal="right"/>
      <protection/>
    </xf>
    <xf numFmtId="4" fontId="7" fillId="0" borderId="7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4" fillId="0" borderId="4" xfId="0" applyNumberFormat="1" applyFont="1" applyBorder="1" applyAlignment="1" applyProtection="1">
      <alignment horizontal="right"/>
      <protection/>
    </xf>
    <xf numFmtId="4" fontId="4" fillId="0" borderId="5" xfId="0" applyNumberFormat="1" applyFont="1" applyBorder="1" applyAlignment="1" applyProtection="1">
      <alignment horizontal="right"/>
      <protection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1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5" fillId="0" borderId="11" xfId="0" applyNumberFormat="1" applyFont="1" applyBorder="1" applyAlignment="1" applyProtection="1">
      <alignment horizontal="right"/>
      <protection/>
    </xf>
    <xf numFmtId="4" fontId="5" fillId="0" borderId="12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4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3" fillId="0" borderId="2" xfId="0" applyNumberFormat="1" applyFont="1" applyFill="1" applyBorder="1" applyAlignment="1">
      <alignment wrapText="1"/>
    </xf>
    <xf numFmtId="177" fontId="3" fillId="0" borderId="2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9" fontId="9" fillId="0" borderId="0" xfId="0" applyNumberFormat="1" applyFont="1" applyBorder="1" applyAlignment="1">
      <alignment/>
    </xf>
    <xf numFmtId="4" fontId="1" fillId="3" borderId="10" xfId="0" applyNumberFormat="1" applyFont="1" applyFill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1" fillId="3" borderId="13" xfId="0" applyNumberFormat="1" applyFont="1" applyFill="1" applyBorder="1" applyAlignment="1">
      <alignment horizontal="center" wrapText="1"/>
    </xf>
    <xf numFmtId="4" fontId="1" fillId="3" borderId="15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3" borderId="2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 applyProtection="1">
      <alignment horizontal="right" wrapText="1"/>
      <protection/>
    </xf>
    <xf numFmtId="4" fontId="5" fillId="0" borderId="0" xfId="0" applyNumberFormat="1" applyFont="1" applyBorder="1" applyAlignment="1" applyProtection="1">
      <alignment horizontal="right" wrapText="1"/>
      <protection/>
    </xf>
    <xf numFmtId="4" fontId="7" fillId="0" borderId="7" xfId="0" applyNumberFormat="1" applyFont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7" fillId="0" borderId="7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9" fontId="4" fillId="0" borderId="13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/>
    </xf>
    <xf numFmtId="14" fontId="3" fillId="0" borderId="2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4" fontId="3" fillId="0" borderId="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3" fillId="0" borderId="17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6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9" fillId="4" borderId="0" xfId="0" applyFont="1" applyFill="1" applyBorder="1" applyAlignment="1">
      <alignment/>
    </xf>
    <xf numFmtId="4" fontId="4" fillId="4" borderId="1" xfId="0" applyNumberFormat="1" applyFont="1" applyFill="1" applyBorder="1" applyAlignment="1" applyProtection="1">
      <alignment horizontal="right"/>
      <protection/>
    </xf>
    <xf numFmtId="4" fontId="5" fillId="4" borderId="10" xfId="0" applyNumberFormat="1" applyFont="1" applyFill="1" applyBorder="1" applyAlignment="1" applyProtection="1">
      <alignment horizontal="right"/>
      <protection/>
    </xf>
    <xf numFmtId="4" fontId="7" fillId="4" borderId="10" xfId="0" applyNumberFormat="1" applyFont="1" applyFill="1" applyBorder="1" applyAlignment="1" applyProtection="1">
      <alignment horizontal="right"/>
      <protection/>
    </xf>
    <xf numFmtId="0" fontId="8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4" fontId="4" fillId="4" borderId="2" xfId="0" applyNumberFormat="1" applyFont="1" applyFill="1" applyBorder="1" applyAlignment="1" applyProtection="1">
      <alignment horizontal="right"/>
      <protection/>
    </xf>
    <xf numFmtId="4" fontId="5" fillId="4" borderId="2" xfId="0" applyNumberFormat="1" applyFont="1" applyFill="1" applyBorder="1" applyAlignment="1" applyProtection="1">
      <alignment horizontal="right"/>
      <protection/>
    </xf>
    <xf numFmtId="4" fontId="7" fillId="4" borderId="2" xfId="0" applyNumberFormat="1" applyFont="1" applyFill="1" applyBorder="1" applyAlignment="1" applyProtection="1">
      <alignment horizontal="right"/>
      <protection/>
    </xf>
    <xf numFmtId="4" fontId="4" fillId="4" borderId="7" xfId="0" applyNumberFormat="1" applyFont="1" applyFill="1" applyBorder="1" applyAlignment="1" applyProtection="1">
      <alignment horizontal="right"/>
      <protection/>
    </xf>
    <xf numFmtId="170" fontId="3" fillId="4" borderId="2" xfId="0" applyNumberFormat="1" applyFont="1" applyFill="1" applyBorder="1" applyAlignment="1">
      <alignment/>
    </xf>
    <xf numFmtId="171" fontId="3" fillId="4" borderId="2" xfId="19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wrapText="1"/>
    </xf>
    <xf numFmtId="4" fontId="3" fillId="4" borderId="2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4" fontId="4" fillId="4" borderId="1" xfId="0" applyNumberFormat="1" applyFont="1" applyFill="1" applyBorder="1" applyAlignment="1">
      <alignment/>
    </xf>
    <xf numFmtId="4" fontId="5" fillId="4" borderId="2" xfId="0" applyNumberFormat="1" applyFont="1" applyFill="1" applyBorder="1" applyAlignment="1">
      <alignment/>
    </xf>
    <xf numFmtId="4" fontId="7" fillId="4" borderId="2" xfId="0" applyNumberFormat="1" applyFont="1" applyFill="1" applyBorder="1" applyAlignment="1">
      <alignment/>
    </xf>
    <xf numFmtId="177" fontId="3" fillId="4" borderId="2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/>
    </xf>
    <xf numFmtId="4" fontId="3" fillId="4" borderId="16" xfId="0" applyNumberFormat="1" applyFont="1" applyFill="1" applyBorder="1" applyAlignment="1">
      <alignment/>
    </xf>
    <xf numFmtId="4" fontId="6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43" fontId="3" fillId="0" borderId="2" xfId="18" applyFont="1" applyBorder="1" applyAlignment="1">
      <alignment vertical="center" wrapText="1"/>
    </xf>
    <xf numFmtId="43" fontId="3" fillId="4" borderId="2" xfId="18" applyFont="1" applyFill="1" applyBorder="1" applyAlignment="1">
      <alignment vertical="center" wrapText="1"/>
    </xf>
    <xf numFmtId="0" fontId="3" fillId="0" borderId="16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7" xfId="0" applyFont="1" applyBorder="1" applyAlignment="1">
      <alignment/>
    </xf>
    <xf numFmtId="4" fontId="17" fillId="0" borderId="18" xfId="0" applyNumberFormat="1" applyFont="1" applyBorder="1" applyAlignment="1">
      <alignment/>
    </xf>
    <xf numFmtId="0" fontId="17" fillId="0" borderId="13" xfId="0" applyFont="1" applyBorder="1" applyAlignment="1">
      <alignment/>
    </xf>
    <xf numFmtId="4" fontId="17" fillId="0" borderId="13" xfId="0" applyNumberFormat="1" applyFont="1" applyBorder="1" applyAlignment="1">
      <alignment/>
    </xf>
    <xf numFmtId="0" fontId="17" fillId="0" borderId="15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4" fontId="14" fillId="0" borderId="5" xfId="0" applyNumberFormat="1" applyFont="1" applyBorder="1" applyAlignment="1">
      <alignment/>
    </xf>
    <xf numFmtId="0" fontId="17" fillId="0" borderId="6" xfId="0" applyFont="1" applyBorder="1" applyAlignment="1">
      <alignment/>
    </xf>
    <xf numFmtId="4" fontId="14" fillId="0" borderId="7" xfId="0" applyNumberFormat="1" applyFont="1" applyBorder="1" applyAlignment="1">
      <alignment/>
    </xf>
    <xf numFmtId="9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18" xfId="0" applyFont="1" applyBorder="1" applyAlignment="1">
      <alignment/>
    </xf>
    <xf numFmtId="4" fontId="14" fillId="0" borderId="13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4" fontId="14" fillId="0" borderId="8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8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9" fontId="14" fillId="0" borderId="5" xfId="0" applyNumberFormat="1" applyFont="1" applyBorder="1" applyAlignment="1">
      <alignment/>
    </xf>
    <xf numFmtId="9" fontId="14" fillId="0" borderId="8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13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left" wrapText="1"/>
    </xf>
    <xf numFmtId="0" fontId="17" fillId="0" borderId="2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16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6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" fontId="4" fillId="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15" xfId="0" applyNumberFormat="1" applyFont="1" applyBorder="1" applyAlignment="1" applyProtection="1">
      <alignment horizontal="right"/>
      <protection/>
    </xf>
    <xf numFmtId="4" fontId="7" fillId="0" borderId="6" xfId="0" applyNumberFormat="1" applyFont="1" applyBorder="1" applyAlignment="1" applyProtection="1">
      <alignment horizontal="right"/>
      <protection/>
    </xf>
    <xf numFmtId="4" fontId="7" fillId="0" borderId="7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0" fontId="3" fillId="0" borderId="2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" fontId="4" fillId="0" borderId="4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5" xfId="0" applyNumberFormat="1" applyFont="1" applyBorder="1" applyAlignment="1" applyProtection="1">
      <alignment horizontal="right"/>
      <protection/>
    </xf>
    <xf numFmtId="4" fontId="3" fillId="0" borderId="1" xfId="0" applyNumberFormat="1" applyFont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43" fontId="2" fillId="0" borderId="2" xfId="18" applyFont="1" applyBorder="1" applyAlignment="1">
      <alignment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/>
    </xf>
    <xf numFmtId="4" fontId="20" fillId="0" borderId="2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 topLeftCell="A1">
      <selection activeCell="J9" sqref="J9"/>
    </sheetView>
  </sheetViews>
  <sheetFormatPr defaultColWidth="9.140625" defaultRowHeight="12.75"/>
  <cols>
    <col min="2" max="2" width="7.8515625" style="0" customWidth="1"/>
    <col min="3" max="3" width="10.00390625" style="0" customWidth="1"/>
    <col min="4" max="4" width="11.7109375" style="0" customWidth="1"/>
    <col min="5" max="5" width="10.28125" style="0" customWidth="1"/>
    <col min="6" max="6" width="11.421875" style="0" customWidth="1"/>
    <col min="9" max="9" width="12.140625" style="0" customWidth="1"/>
    <col min="11" max="11" width="12.00390625" style="0" customWidth="1"/>
  </cols>
  <sheetData>
    <row r="1" spans="1:11" ht="12.75">
      <c r="A1" s="221" t="s">
        <v>84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2.75">
      <c r="A4" s="163"/>
      <c r="B4" s="163"/>
      <c r="C4" s="163"/>
      <c r="D4" s="164"/>
      <c r="E4" s="163"/>
      <c r="F4" s="163"/>
      <c r="G4" s="163"/>
      <c r="H4" s="163"/>
      <c r="I4" s="163"/>
      <c r="J4" s="163"/>
      <c r="K4" s="163"/>
    </row>
    <row r="5" spans="1:11" ht="12.75">
      <c r="A5" s="165" t="s">
        <v>0</v>
      </c>
      <c r="B5" s="166"/>
      <c r="C5" s="167" t="s">
        <v>85</v>
      </c>
      <c r="D5" s="163"/>
      <c r="E5" s="168"/>
      <c r="F5" s="163"/>
      <c r="G5" s="163"/>
      <c r="H5" s="163"/>
      <c r="I5" s="163" t="s">
        <v>58</v>
      </c>
      <c r="J5" s="169">
        <v>38293</v>
      </c>
      <c r="K5" s="163"/>
    </row>
    <row r="6" spans="1:11" ht="14.25" customHeight="1">
      <c r="A6" s="170" t="s">
        <v>34</v>
      </c>
      <c r="B6" s="171"/>
      <c r="C6" s="171"/>
      <c r="D6" s="172">
        <f>+Complessivo!G2</f>
        <v>205160</v>
      </c>
      <c r="E6" s="191">
        <f>+Complessivo!H2</f>
        <v>0.9686096461298499</v>
      </c>
      <c r="F6" s="173"/>
      <c r="G6" s="209"/>
      <c r="H6" s="163"/>
      <c r="I6" s="163" t="s">
        <v>59</v>
      </c>
      <c r="J6" s="169">
        <v>39388</v>
      </c>
      <c r="K6" s="163"/>
    </row>
    <row r="7" spans="1:11" ht="12.75">
      <c r="A7" s="170" t="s">
        <v>35</v>
      </c>
      <c r="B7" s="171"/>
      <c r="C7" s="171"/>
      <c r="D7" s="172">
        <f>+Complessivo!G3</f>
        <v>102580</v>
      </c>
      <c r="E7" s="191">
        <f>+Complessivo!H3</f>
        <v>0.9686096461298499</v>
      </c>
      <c r="F7" s="163"/>
      <c r="G7" s="209"/>
      <c r="H7" s="163"/>
      <c r="I7" s="174" t="s">
        <v>110</v>
      </c>
      <c r="J7" s="163"/>
      <c r="K7" s="163"/>
    </row>
    <row r="8" spans="1:11" ht="12.75">
      <c r="A8" s="170" t="s">
        <v>36</v>
      </c>
      <c r="B8" s="171"/>
      <c r="C8" s="171"/>
      <c r="D8" s="172">
        <f>+Complessivo!G4</f>
        <v>14016</v>
      </c>
      <c r="E8" s="191">
        <f>+Complessivo!H4</f>
        <v>0.772939497716895</v>
      </c>
      <c r="F8" s="163"/>
      <c r="G8" s="209"/>
      <c r="H8" s="163"/>
      <c r="I8" s="163"/>
      <c r="J8" s="163"/>
      <c r="K8" s="163"/>
    </row>
    <row r="9" spans="1:11" ht="12.75">
      <c r="A9" s="176" t="s">
        <v>60</v>
      </c>
      <c r="B9" s="164"/>
      <c r="C9" s="164"/>
      <c r="D9" s="177">
        <f>+Complessivo!G5</f>
        <v>116596</v>
      </c>
      <c r="E9" s="192">
        <f>+Complessivo!H5</f>
        <v>0.9450881462485848</v>
      </c>
      <c r="F9" s="163"/>
      <c r="G9" s="163"/>
      <c r="H9" s="163"/>
      <c r="I9" s="174" t="s">
        <v>61</v>
      </c>
      <c r="J9" s="178">
        <v>0.5</v>
      </c>
      <c r="K9" s="163"/>
    </row>
    <row r="10" spans="1:11" ht="12.7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</row>
    <row r="11" spans="1:11" ht="12.75">
      <c r="A11" s="163"/>
      <c r="B11" s="163"/>
      <c r="C11" s="163"/>
      <c r="D11" s="179" t="s">
        <v>62</v>
      </c>
      <c r="E11" s="179" t="s">
        <v>63</v>
      </c>
      <c r="F11" s="179" t="s">
        <v>64</v>
      </c>
      <c r="G11" s="163"/>
      <c r="H11" s="163"/>
      <c r="I11" s="163"/>
      <c r="J11" s="163"/>
      <c r="K11" s="163"/>
    </row>
    <row r="12" spans="1:11" ht="12.75">
      <c r="A12" s="180" t="s">
        <v>6</v>
      </c>
      <c r="B12" s="166"/>
      <c r="C12" s="166"/>
      <c r="D12" s="181">
        <f>+Complessivo!M9</f>
        <v>65000</v>
      </c>
      <c r="E12" s="182">
        <f>+Complessivo!M13</f>
        <v>3381.879999999999</v>
      </c>
      <c r="F12" s="172">
        <f>+D12-E12</f>
        <v>61618.12</v>
      </c>
      <c r="G12" s="163"/>
      <c r="H12" s="163"/>
      <c r="I12" s="163"/>
      <c r="J12" s="163"/>
      <c r="K12" s="163"/>
    </row>
    <row r="13" spans="1:11" ht="12.75">
      <c r="A13" s="170" t="s">
        <v>7</v>
      </c>
      <c r="B13" s="171"/>
      <c r="C13" s="171"/>
      <c r="D13" s="172">
        <f>+Complessivo!M24</f>
        <v>47340</v>
      </c>
      <c r="E13" s="175">
        <f>+Complessivo!M28</f>
        <v>3750</v>
      </c>
      <c r="F13" s="172">
        <f aca="true" t="shared" si="0" ref="F13:F18">+D13-E13</f>
        <v>43590</v>
      </c>
      <c r="G13" s="163"/>
      <c r="H13" s="163"/>
      <c r="I13" s="163"/>
      <c r="J13" s="163"/>
      <c r="K13" s="163"/>
    </row>
    <row r="14" spans="1:11" ht="12.75">
      <c r="A14" s="170" t="s">
        <v>1</v>
      </c>
      <c r="B14" s="171"/>
      <c r="C14" s="171"/>
      <c r="D14" s="172">
        <f>+Complessivo!M46</f>
        <v>0</v>
      </c>
      <c r="E14" s="175">
        <f>+Complessivo!M50</f>
        <v>0</v>
      </c>
      <c r="F14" s="172">
        <f t="shared" si="0"/>
        <v>0</v>
      </c>
      <c r="G14" s="163"/>
      <c r="H14" s="163"/>
      <c r="I14" s="163"/>
      <c r="J14" s="163"/>
      <c r="K14" s="163"/>
    </row>
    <row r="15" spans="1:11" ht="12.75">
      <c r="A15" s="170" t="s">
        <v>8</v>
      </c>
      <c r="B15" s="171"/>
      <c r="C15" s="171"/>
      <c r="D15" s="172">
        <f>+Complessivo!M57</f>
        <v>13020</v>
      </c>
      <c r="E15" s="175">
        <f>+Complessivo!M61</f>
        <v>59.99999999999994</v>
      </c>
      <c r="F15" s="172">
        <f t="shared" si="0"/>
        <v>12960</v>
      </c>
      <c r="G15" s="163"/>
      <c r="H15" s="163"/>
      <c r="I15" s="163"/>
      <c r="J15" s="163"/>
      <c r="K15" s="163"/>
    </row>
    <row r="16" spans="1:11" ht="12.75">
      <c r="A16" s="170" t="s">
        <v>23</v>
      </c>
      <c r="B16" s="171"/>
      <c r="C16" s="171"/>
      <c r="D16" s="172">
        <f>+Complessivo!M69</f>
        <v>17000</v>
      </c>
      <c r="E16" s="175">
        <f>+Complessivo!M73</f>
        <v>255.59999999999854</v>
      </c>
      <c r="F16" s="172">
        <f t="shared" si="0"/>
        <v>16744.4</v>
      </c>
      <c r="G16" s="163"/>
      <c r="H16" s="163"/>
      <c r="I16" s="163"/>
      <c r="J16" s="163"/>
      <c r="K16" s="163"/>
    </row>
    <row r="17" spans="1:11" ht="12.75">
      <c r="A17" s="170" t="s">
        <v>9</v>
      </c>
      <c r="B17" s="171"/>
      <c r="C17" s="171"/>
      <c r="D17" s="172">
        <f>+Complessivo!M87</f>
        <v>52800</v>
      </c>
      <c r="E17" s="175">
        <f>+Complessivo!M91</f>
        <v>0</v>
      </c>
      <c r="F17" s="172">
        <f t="shared" si="0"/>
        <v>52800</v>
      </c>
      <c r="G17" s="163"/>
      <c r="H17" s="163"/>
      <c r="I17" s="163"/>
      <c r="J17" s="163"/>
      <c r="K17" s="163"/>
    </row>
    <row r="18" spans="1:11" ht="12.75">
      <c r="A18" s="176" t="s">
        <v>10</v>
      </c>
      <c r="B18" s="164"/>
      <c r="C18" s="164"/>
      <c r="D18" s="177">
        <f>+Complessivo!M100</f>
        <v>10000</v>
      </c>
      <c r="E18" s="183">
        <f>+Complessivo!M104</f>
        <v>-1007.4349999999995</v>
      </c>
      <c r="F18" s="172">
        <f t="shared" si="0"/>
        <v>11007.435</v>
      </c>
      <c r="G18" s="163"/>
      <c r="H18" s="163"/>
      <c r="I18" s="163"/>
      <c r="J18" s="163"/>
      <c r="K18" s="163"/>
    </row>
    <row r="19" spans="1:11" ht="12.75">
      <c r="A19" s="163"/>
      <c r="B19" s="163"/>
      <c r="C19" s="163"/>
      <c r="D19" s="184">
        <f>SUM(D12:D18)</f>
        <v>205160</v>
      </c>
      <c r="E19" s="184">
        <f>SUM(E12:E18)</f>
        <v>6440.044999999998</v>
      </c>
      <c r="F19" s="184">
        <f>SUM(F12:F18)</f>
        <v>198719.955</v>
      </c>
      <c r="G19" s="163"/>
      <c r="H19" s="163"/>
      <c r="I19" s="163"/>
      <c r="J19" s="163"/>
      <c r="K19" s="163"/>
    </row>
    <row r="20" spans="1:11" ht="12.75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</row>
    <row r="21" spans="1:11" ht="21">
      <c r="A21" s="163"/>
      <c r="B21" s="163"/>
      <c r="C21" s="163"/>
      <c r="D21" s="185" t="s">
        <v>21</v>
      </c>
      <c r="E21" s="185" t="s">
        <v>65</v>
      </c>
      <c r="F21" s="186" t="s">
        <v>66</v>
      </c>
      <c r="G21" s="185" t="s">
        <v>22</v>
      </c>
      <c r="H21" s="185" t="s">
        <v>67</v>
      </c>
      <c r="I21" s="186" t="s">
        <v>68</v>
      </c>
      <c r="J21" s="185" t="s">
        <v>69</v>
      </c>
      <c r="K21" s="185" t="s">
        <v>70</v>
      </c>
    </row>
    <row r="22" spans="1:11" ht="12.75">
      <c r="A22" s="163" t="s">
        <v>71</v>
      </c>
      <c r="B22" s="163"/>
      <c r="C22" s="163"/>
      <c r="D22" s="184">
        <f>+Complessivo!M2</f>
        <v>198719.95500000002</v>
      </c>
      <c r="E22" s="184">
        <f>+Complessivo!N2</f>
        <v>21667.04</v>
      </c>
      <c r="F22" s="184">
        <f>+Complessivo!O2</f>
        <v>220386.995</v>
      </c>
      <c r="G22" s="184">
        <f>+Complessivo!P2</f>
        <v>99359.97750000001</v>
      </c>
      <c r="H22" s="184">
        <f>+Complessivo!Q2</f>
        <v>10833.52</v>
      </c>
      <c r="I22" s="184">
        <f>+Complessivo!R2</f>
        <v>110193.4975</v>
      </c>
      <c r="J22" s="184">
        <f>+Complessivo!S2</f>
        <v>45801.59999999999</v>
      </c>
      <c r="K22" s="184">
        <f>+Complessivo!T2</f>
        <v>64391.89750000001</v>
      </c>
    </row>
    <row r="23" spans="1:11" ht="12.75">
      <c r="A23" s="173" t="s">
        <v>87</v>
      </c>
      <c r="B23" s="173"/>
      <c r="C23" s="163"/>
      <c r="D23" s="184">
        <f>+Complessivo!M3</f>
        <v>60640.39</v>
      </c>
      <c r="E23" s="184">
        <f>+Complessivo!N3</f>
        <v>2513.33</v>
      </c>
      <c r="F23" s="184">
        <f>+Complessivo!O3</f>
        <v>63153.72</v>
      </c>
      <c r="G23" s="184">
        <f>+Complessivo!P3</f>
        <v>30320.195</v>
      </c>
      <c r="H23" s="184">
        <f>+Complessivo!Q3</f>
        <v>1256.665</v>
      </c>
      <c r="I23" s="184">
        <f>+Complessivo!R3</f>
        <v>31576.86</v>
      </c>
      <c r="J23" s="184">
        <f>+Complessivo!S3</f>
        <v>11841.3225</v>
      </c>
      <c r="K23" s="184">
        <f>+Complessivo!T3</f>
        <v>19735.5375</v>
      </c>
    </row>
    <row r="24" spans="1:11" ht="12.75">
      <c r="A24" s="173" t="s">
        <v>108</v>
      </c>
      <c r="B24" s="184"/>
      <c r="C24" s="163"/>
      <c r="D24" s="184">
        <f>+Complessivo!M4</f>
        <v>69342.65000000001</v>
      </c>
      <c r="E24" s="184">
        <f>+Complessivo!N4</f>
        <v>0</v>
      </c>
      <c r="F24" s="184">
        <f>+Complessivo!O4</f>
        <v>69342.65000000001</v>
      </c>
      <c r="G24" s="184">
        <f>+Complessivo!P4</f>
        <v>34671.325000000004</v>
      </c>
      <c r="H24" s="184">
        <f>+Complessivo!Q4</f>
        <v>0</v>
      </c>
      <c r="I24" s="184">
        <f>+Complessivo!R4</f>
        <v>34671.325000000004</v>
      </c>
      <c r="J24" s="184">
        <f>+Complessivo!S4</f>
        <v>13001.746875</v>
      </c>
      <c r="K24" s="184">
        <f>+Complessivo!T4</f>
        <v>21669.578125</v>
      </c>
    </row>
    <row r="25" spans="1:11" ht="12.75">
      <c r="A25" s="163" t="s">
        <v>159</v>
      </c>
      <c r="B25" s="163"/>
      <c r="C25" s="163"/>
      <c r="D25" s="184">
        <f>+Complessivo!M5</f>
        <v>68736.91500000001</v>
      </c>
      <c r="E25" s="184">
        <f>+Complessivo!N5</f>
        <v>19153.710000000003</v>
      </c>
      <c r="F25" s="184">
        <f>+Complessivo!O5</f>
        <v>87890.625</v>
      </c>
      <c r="G25" s="184">
        <f>+Complessivo!P5</f>
        <v>34368.457500000004</v>
      </c>
      <c r="H25" s="184">
        <f>+Complessivo!Q5</f>
        <v>9576.855000000001</v>
      </c>
      <c r="I25" s="184">
        <f>+Complessivo!R5</f>
        <v>43945.3125</v>
      </c>
      <c r="J25" s="184">
        <f>+Complessivo!S5</f>
        <v>20958.530624999992</v>
      </c>
      <c r="K25" s="187">
        <f>+Complessivo!T5</f>
        <v>22986.781875000008</v>
      </c>
    </row>
    <row r="26" spans="1:11" ht="12.75">
      <c r="A26" s="163"/>
      <c r="B26" s="163"/>
      <c r="C26" s="163"/>
      <c r="D26" s="163"/>
      <c r="E26" s="188"/>
      <c r="F26" s="163"/>
      <c r="G26" s="163"/>
      <c r="H26" s="163"/>
      <c r="I26" s="163"/>
      <c r="J26" s="163"/>
      <c r="K26" s="163"/>
    </row>
    <row r="27" spans="1:11" ht="38.25">
      <c r="A27" s="211" t="s">
        <v>72</v>
      </c>
      <c r="B27" s="212"/>
      <c r="C27" s="212"/>
      <c r="D27" s="212"/>
      <c r="E27" s="212"/>
      <c r="F27" s="212"/>
      <c r="G27" s="212"/>
      <c r="H27" s="213"/>
      <c r="I27" s="189" t="s">
        <v>73</v>
      </c>
      <c r="J27" s="189" t="s">
        <v>74</v>
      </c>
      <c r="K27" s="190" t="s">
        <v>75</v>
      </c>
    </row>
    <row r="28" spans="1:11" ht="12.75">
      <c r="A28" s="171" t="s">
        <v>88</v>
      </c>
      <c r="B28" s="171"/>
      <c r="C28" s="171"/>
      <c r="D28" s="171"/>
      <c r="E28" s="171"/>
      <c r="F28" s="171"/>
      <c r="G28" s="171"/>
      <c r="H28" s="171"/>
      <c r="I28" s="162"/>
      <c r="J28" s="201"/>
      <c r="K28" s="171"/>
    </row>
    <row r="29" spans="1:11" ht="12.75">
      <c r="A29" s="171" t="s">
        <v>89</v>
      </c>
      <c r="B29" s="171"/>
      <c r="C29" s="171"/>
      <c r="D29" s="171"/>
      <c r="E29" s="171"/>
      <c r="F29" s="171"/>
      <c r="G29" s="171"/>
      <c r="H29" s="171"/>
      <c r="I29" s="162"/>
      <c r="J29" s="202"/>
      <c r="K29" s="171"/>
    </row>
    <row r="30" spans="1:11" ht="12.75">
      <c r="A30" s="171"/>
      <c r="B30" s="171"/>
      <c r="C30" s="171"/>
      <c r="D30" s="171"/>
      <c r="E30" s="171"/>
      <c r="F30" s="171"/>
      <c r="G30" s="171"/>
      <c r="H30" s="171"/>
      <c r="I30" s="162"/>
      <c r="J30" s="202"/>
      <c r="K30" s="171"/>
    </row>
    <row r="31" spans="1:11" ht="12.75">
      <c r="A31" s="171"/>
      <c r="B31" s="171"/>
      <c r="C31" s="171"/>
      <c r="D31" s="171"/>
      <c r="E31" s="171"/>
      <c r="F31" s="171"/>
      <c r="G31" s="171"/>
      <c r="H31" s="171"/>
      <c r="I31" s="162"/>
      <c r="J31" s="202"/>
      <c r="K31" s="171"/>
    </row>
    <row r="32" spans="1:11" ht="12.75">
      <c r="A32" s="171"/>
      <c r="B32" s="171"/>
      <c r="C32" s="171"/>
      <c r="D32" s="171"/>
      <c r="E32" s="171"/>
      <c r="F32" s="171"/>
      <c r="G32" s="171"/>
      <c r="H32" s="171"/>
      <c r="I32" s="162"/>
      <c r="J32" s="202"/>
      <c r="K32" s="171"/>
    </row>
    <row r="33" spans="1:11" ht="12.75">
      <c r="A33" s="171"/>
      <c r="B33" s="171"/>
      <c r="C33" s="171"/>
      <c r="D33" s="171"/>
      <c r="E33" s="171"/>
      <c r="F33" s="171"/>
      <c r="G33" s="171"/>
      <c r="H33" s="171"/>
      <c r="I33" s="162"/>
      <c r="J33" s="202"/>
      <c r="K33" s="171"/>
    </row>
    <row r="34" spans="1:11" ht="12.75">
      <c r="A34" s="171"/>
      <c r="B34" s="171"/>
      <c r="C34" s="171"/>
      <c r="D34" s="171"/>
      <c r="E34" s="171"/>
      <c r="F34" s="171"/>
      <c r="G34" s="171"/>
      <c r="H34" s="171"/>
      <c r="I34" s="162"/>
      <c r="J34" s="202"/>
      <c r="K34" s="171"/>
    </row>
    <row r="35" spans="1:11" ht="12.75">
      <c r="A35" s="171"/>
      <c r="B35" s="171"/>
      <c r="C35" s="171"/>
      <c r="D35" s="171"/>
      <c r="E35" s="171"/>
      <c r="F35" s="171"/>
      <c r="G35" s="171"/>
      <c r="H35" s="171"/>
      <c r="I35" s="162"/>
      <c r="J35" s="202"/>
      <c r="K35" s="171"/>
    </row>
    <row r="36" spans="1:11" ht="12.75">
      <c r="A36" s="163"/>
      <c r="B36" s="163"/>
      <c r="C36" s="163"/>
      <c r="D36" s="163"/>
      <c r="E36" s="188"/>
      <c r="F36" s="163"/>
      <c r="G36" s="163"/>
      <c r="H36" s="163"/>
      <c r="I36" s="163"/>
      <c r="J36" s="163"/>
      <c r="K36" s="163"/>
    </row>
    <row r="37" spans="1:11" ht="12.75">
      <c r="A37" s="203" t="s">
        <v>76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</row>
    <row r="38" spans="1:11" ht="12.7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ht="12.7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ht="38.25" customHeight="1">
      <c r="A40" s="214" t="s">
        <v>77</v>
      </c>
      <c r="B40" s="214"/>
      <c r="C40" s="214"/>
      <c r="D40" s="214"/>
      <c r="E40" s="214"/>
      <c r="F40" s="214"/>
      <c r="G40" s="218"/>
      <c r="H40" s="219"/>
      <c r="I40" s="219"/>
      <c r="J40" s="219"/>
      <c r="K40" s="220"/>
    </row>
    <row r="41" spans="1:11" ht="38.25" customHeight="1">
      <c r="A41" s="214" t="s">
        <v>78</v>
      </c>
      <c r="B41" s="214"/>
      <c r="C41" s="214"/>
      <c r="D41" s="214"/>
      <c r="E41" s="214"/>
      <c r="F41" s="214"/>
      <c r="G41" s="210"/>
      <c r="H41" s="210"/>
      <c r="I41" s="210"/>
      <c r="J41" s="210"/>
      <c r="K41" s="210"/>
    </row>
    <row r="42" spans="1:11" ht="38.25" customHeight="1">
      <c r="A42" s="214" t="s">
        <v>79</v>
      </c>
      <c r="B42" s="214"/>
      <c r="C42" s="214"/>
      <c r="D42" s="214"/>
      <c r="E42" s="214"/>
      <c r="F42" s="214"/>
      <c r="G42" s="215"/>
      <c r="H42" s="216"/>
      <c r="I42" s="216"/>
      <c r="J42" s="216"/>
      <c r="K42" s="217"/>
    </row>
    <row r="43" spans="1:11" ht="12.7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ht="12.7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</row>
    <row r="45" spans="1:11" ht="12.75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11" ht="12.7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ht="12.75">
      <c r="A47" s="210" t="s">
        <v>80</v>
      </c>
      <c r="B47" s="210"/>
      <c r="C47" s="210"/>
      <c r="D47" s="210" t="s">
        <v>81</v>
      </c>
      <c r="E47" s="210"/>
      <c r="F47" s="210"/>
      <c r="G47" s="210" t="s">
        <v>82</v>
      </c>
      <c r="H47" s="210"/>
      <c r="I47" s="210"/>
      <c r="J47" s="163"/>
      <c r="K47" s="163"/>
    </row>
    <row r="48" spans="1:11" ht="12.75">
      <c r="A48" s="210"/>
      <c r="B48" s="210"/>
      <c r="C48" s="210"/>
      <c r="D48" s="211" t="s">
        <v>83</v>
      </c>
      <c r="E48" s="212"/>
      <c r="F48" s="213"/>
      <c r="G48" s="210"/>
      <c r="H48" s="210"/>
      <c r="I48" s="210"/>
      <c r="J48" s="163"/>
      <c r="K48" s="163"/>
    </row>
    <row r="49" spans="1:11" ht="12.75">
      <c r="A49" s="210"/>
      <c r="B49" s="210"/>
      <c r="C49" s="210"/>
      <c r="D49" s="210"/>
      <c r="E49" s="210"/>
      <c r="F49" s="210"/>
      <c r="G49" s="210"/>
      <c r="H49" s="210"/>
      <c r="I49" s="210"/>
      <c r="J49" s="163"/>
      <c r="K49" s="163"/>
    </row>
    <row r="50" spans="1:11" ht="12.75">
      <c r="A50" s="210"/>
      <c r="B50" s="210"/>
      <c r="C50" s="210"/>
      <c r="D50" s="210"/>
      <c r="E50" s="210"/>
      <c r="F50" s="210"/>
      <c r="G50" s="210"/>
      <c r="H50" s="210"/>
      <c r="I50" s="210"/>
      <c r="J50" s="163"/>
      <c r="K50" s="163"/>
    </row>
  </sheetData>
  <mergeCells count="22">
    <mergeCell ref="A1:K1"/>
    <mergeCell ref="A27:H27"/>
    <mergeCell ref="J28:J35"/>
    <mergeCell ref="A37:K37"/>
    <mergeCell ref="A40:F40"/>
    <mergeCell ref="G40:K40"/>
    <mergeCell ref="A41:F41"/>
    <mergeCell ref="G41:K41"/>
    <mergeCell ref="A42:F42"/>
    <mergeCell ref="G42:K42"/>
    <mergeCell ref="A47:C47"/>
    <mergeCell ref="D47:F47"/>
    <mergeCell ref="G47:I47"/>
    <mergeCell ref="A50:C50"/>
    <mergeCell ref="D50:F50"/>
    <mergeCell ref="G50:I50"/>
    <mergeCell ref="A48:C48"/>
    <mergeCell ref="D48:F48"/>
    <mergeCell ref="G48:I48"/>
    <mergeCell ref="A49:C49"/>
    <mergeCell ref="D49:F49"/>
    <mergeCell ref="G49:I49"/>
  </mergeCells>
  <printOptions/>
  <pageMargins left="0.75" right="0.75" top="1" bottom="1" header="0.5" footer="0.5"/>
  <pageSetup fitToHeight="1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44"/>
  <sheetViews>
    <sheetView showGridLines="0" showZeros="0" zoomScale="80" zoomScaleNormal="80" workbookViewId="0" topLeftCell="A1">
      <pane xSplit="3" ySplit="6" topLeftCell="H97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P107" sqref="P107"/>
    </sheetView>
  </sheetViews>
  <sheetFormatPr defaultColWidth="9.140625" defaultRowHeight="12.75"/>
  <cols>
    <col min="1" max="1" width="2.57421875" style="1" customWidth="1"/>
    <col min="2" max="2" width="2.7109375" style="48" customWidth="1"/>
    <col min="3" max="3" width="14.57421875" style="2" customWidth="1"/>
    <col min="4" max="4" width="20.140625" style="23" customWidth="1"/>
    <col min="5" max="5" width="17.57421875" style="23" customWidth="1"/>
    <col min="6" max="6" width="8.8515625" style="2" customWidth="1"/>
    <col min="7" max="7" width="11.140625" style="2" customWidth="1"/>
    <col min="8" max="8" width="9.57421875" style="2" customWidth="1"/>
    <col min="9" max="9" width="9.28125" style="94" customWidth="1"/>
    <col min="10" max="10" width="11.00390625" style="2" customWidth="1"/>
    <col min="11" max="11" width="10.57421875" style="2" customWidth="1"/>
    <col min="12" max="12" width="10.7109375" style="126" customWidth="1"/>
    <col min="13" max="13" width="11.00390625" style="2" customWidth="1"/>
    <col min="14" max="14" width="9.7109375" style="2" customWidth="1"/>
    <col min="15" max="15" width="11.00390625" style="126" customWidth="1"/>
    <col min="16" max="16" width="11.421875" style="2" customWidth="1"/>
    <col min="17" max="17" width="11.57421875" style="2" customWidth="1"/>
    <col min="18" max="18" width="12.421875" style="126" customWidth="1"/>
    <col min="19" max="19" width="10.421875" style="2" customWidth="1"/>
    <col min="20" max="20" width="10.421875" style="23" customWidth="1"/>
    <col min="21" max="21" width="10.140625" style="2" bestFit="1" customWidth="1"/>
    <col min="22" max="16384" width="9.140625" style="2" customWidth="1"/>
  </cols>
  <sheetData>
    <row r="1" spans="1:20" s="1" customFormat="1" ht="15.75">
      <c r="A1" s="224" t="s">
        <v>57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1:21" ht="11.25">
      <c r="A2" s="59"/>
      <c r="B2" s="53"/>
      <c r="C2" s="54" t="s">
        <v>0</v>
      </c>
      <c r="D2" s="84" t="s">
        <v>45</v>
      </c>
      <c r="E2" s="51" t="s">
        <v>34</v>
      </c>
      <c r="F2" s="51"/>
      <c r="G2" s="55">
        <f>+M9+M24+M46+M57+M69+M87+M100</f>
        <v>205160</v>
      </c>
      <c r="H2" s="97">
        <f>M2/G2</f>
        <v>0.9686096461298499</v>
      </c>
      <c r="I2" s="89" t="s">
        <v>33</v>
      </c>
      <c r="J2" s="52">
        <v>38293</v>
      </c>
      <c r="K2" s="61"/>
      <c r="L2" s="119" t="s">
        <v>30</v>
      </c>
      <c r="M2" s="46">
        <f>SUM(M3:M6)</f>
        <v>198719.95500000002</v>
      </c>
      <c r="N2" s="46">
        <f aca="true" t="shared" si="0" ref="N2:T2">SUM(N3:N6)</f>
        <v>21667.04</v>
      </c>
      <c r="O2" s="137">
        <f t="shared" si="0"/>
        <v>220386.995</v>
      </c>
      <c r="P2" s="46">
        <f t="shared" si="0"/>
        <v>99359.97750000001</v>
      </c>
      <c r="Q2" s="46">
        <f t="shared" si="0"/>
        <v>10833.52</v>
      </c>
      <c r="R2" s="137">
        <f t="shared" si="0"/>
        <v>110193.4975</v>
      </c>
      <c r="S2" s="46">
        <f t="shared" si="0"/>
        <v>45801.59999999999</v>
      </c>
      <c r="T2" s="46">
        <f t="shared" si="0"/>
        <v>64391.89750000001</v>
      </c>
      <c r="U2" s="262">
        <v>45801.6</v>
      </c>
    </row>
    <row r="3" spans="1:21" s="24" customFormat="1" ht="11.25">
      <c r="A3" s="42"/>
      <c r="B3" s="53"/>
      <c r="C3" s="27" t="s">
        <v>55</v>
      </c>
      <c r="D3" s="85"/>
      <c r="E3" s="57" t="s">
        <v>35</v>
      </c>
      <c r="F3" s="28"/>
      <c r="G3" s="56">
        <f>G2*0.5</f>
        <v>102580</v>
      </c>
      <c r="H3" s="71">
        <f>P2/G3</f>
        <v>0.9686096461298499</v>
      </c>
      <c r="I3" s="90"/>
      <c r="J3" s="56"/>
      <c r="K3" s="58"/>
      <c r="L3" s="119" t="s">
        <v>31</v>
      </c>
      <c r="M3" s="46">
        <f>M10+M25+M47+M58+M70+M88+M101</f>
        <v>60640.39</v>
      </c>
      <c r="N3" s="46">
        <f>N10+N25+N47+N58+N70+N88+N101</f>
        <v>2513.33</v>
      </c>
      <c r="O3" s="137">
        <f>O10+O25+O47+O58+O70+O88+O101</f>
        <v>63153.72</v>
      </c>
      <c r="P3" s="46">
        <f>P10+P25+P47+P58+P70+P88+P101</f>
        <v>30320.195</v>
      </c>
      <c r="Q3" s="46">
        <f>Q10+Q25+Q47+Q58+Q70+Q88+Q101</f>
        <v>1256.665</v>
      </c>
      <c r="R3" s="137">
        <f>R10+R25+R47+R58+R70+R88+R101</f>
        <v>31576.86</v>
      </c>
      <c r="S3" s="46">
        <f>S10+S25+S47+S58+S70+S88+S101</f>
        <v>11841.3225</v>
      </c>
      <c r="T3" s="46">
        <f>T10+T25+T47+T58+T70+T88+T101</f>
        <v>19735.5375</v>
      </c>
      <c r="U3" s="58">
        <v>19735.55</v>
      </c>
    </row>
    <row r="4" spans="1:21" s="24" customFormat="1" ht="11.25">
      <c r="A4" s="42"/>
      <c r="B4" s="53"/>
      <c r="C4" s="27" t="s">
        <v>107</v>
      </c>
      <c r="D4" s="85"/>
      <c r="E4" s="57" t="s">
        <v>36</v>
      </c>
      <c r="F4" s="28"/>
      <c r="G4" s="56">
        <f>(+G2-M9)*0.2*0.5</f>
        <v>14016</v>
      </c>
      <c r="H4" s="71">
        <f>Q2/G4</f>
        <v>0.772939497716895</v>
      </c>
      <c r="I4" s="90"/>
      <c r="J4" s="56"/>
      <c r="K4" s="58"/>
      <c r="L4" s="119" t="s">
        <v>32</v>
      </c>
      <c r="M4" s="46">
        <f>M11+M26+M48+M59+M71+M89+M102</f>
        <v>69342.65000000001</v>
      </c>
      <c r="N4" s="46">
        <f>N11+N26+N48+N59+N71+N89+N102</f>
        <v>0</v>
      </c>
      <c r="O4" s="137">
        <f>O11+O26+O48+O59+O71+O89+O102</f>
        <v>69342.65000000001</v>
      </c>
      <c r="P4" s="46">
        <f>P11+P26+P48+P59+P71+P89+P102</f>
        <v>34671.325000000004</v>
      </c>
      <c r="Q4" s="46">
        <f>Q11+Q26+Q48+Q59+Q71+Q89+Q102</f>
        <v>0</v>
      </c>
      <c r="R4" s="137">
        <f>R11+R26+R48+R59+R71+R89+R102</f>
        <v>34671.325000000004</v>
      </c>
      <c r="S4" s="46">
        <f>S11+S26+S48+S59+S71+S89+S102</f>
        <v>13001.746875</v>
      </c>
      <c r="T4" s="46">
        <f>T11+T26+T48+T59+T71+T89+T102</f>
        <v>21669.578125</v>
      </c>
      <c r="U4" s="58">
        <v>21669.578125</v>
      </c>
    </row>
    <row r="5" spans="1:20" s="24" customFormat="1" ht="11.25">
      <c r="A5" s="42"/>
      <c r="B5" s="53"/>
      <c r="C5" s="27" t="s">
        <v>157</v>
      </c>
      <c r="D5" s="85"/>
      <c r="E5" s="57" t="s">
        <v>86</v>
      </c>
      <c r="F5" s="28"/>
      <c r="G5" s="56">
        <f>+G4+G3</f>
        <v>116596</v>
      </c>
      <c r="H5" s="71">
        <f>R2/G5</f>
        <v>0.9450881462485848</v>
      </c>
      <c r="I5" s="90"/>
      <c r="L5" s="119" t="s">
        <v>156</v>
      </c>
      <c r="M5" s="46">
        <f>M12+M27+M49+M60+M72+M90+M103</f>
        <v>68736.91500000001</v>
      </c>
      <c r="N5" s="46">
        <f>N12+N27+N49+N60+N72+N90+N103</f>
        <v>19153.710000000003</v>
      </c>
      <c r="O5" s="137">
        <f>O12+O27+O49+O60+O72+O90+O103</f>
        <v>87890.625</v>
      </c>
      <c r="P5" s="46">
        <f>P12+P27+P49+P60+P72+P90+P103</f>
        <v>34368.457500000004</v>
      </c>
      <c r="Q5" s="46">
        <f>Q12+Q27+Q49+Q60+Q72+Q90+Q103</f>
        <v>9576.855000000001</v>
      </c>
      <c r="R5" s="137">
        <f>R12+R27+R49+R60+R72+R90+R103</f>
        <v>43945.3125</v>
      </c>
      <c r="S5" s="267">
        <f>45801.6-S4-S3</f>
        <v>20958.530624999992</v>
      </c>
      <c r="T5" s="46">
        <f>+R5-S5</f>
        <v>22986.781875000008</v>
      </c>
    </row>
    <row r="6" spans="1:20" s="24" customFormat="1" ht="11.25">
      <c r="A6" s="42"/>
      <c r="B6" s="53"/>
      <c r="C6" s="27"/>
      <c r="D6" s="85"/>
      <c r="E6" s="95"/>
      <c r="F6" s="28"/>
      <c r="G6" s="56"/>
      <c r="H6" s="29"/>
      <c r="I6" s="90"/>
      <c r="L6" s="119"/>
      <c r="M6" s="46"/>
      <c r="N6" s="46"/>
      <c r="O6" s="137"/>
      <c r="P6" s="46"/>
      <c r="Q6" s="46"/>
      <c r="R6" s="137"/>
      <c r="S6" s="46"/>
      <c r="T6" s="46"/>
    </row>
    <row r="7" spans="1:20" s="24" customFormat="1" ht="11.25">
      <c r="A7" s="42"/>
      <c r="B7" s="60"/>
      <c r="D7" s="85"/>
      <c r="E7" s="95"/>
      <c r="F7" s="28"/>
      <c r="G7" s="28"/>
      <c r="H7" s="29"/>
      <c r="I7" s="90"/>
      <c r="L7" s="119"/>
      <c r="M7" s="46"/>
      <c r="N7" s="46"/>
      <c r="O7" s="137"/>
      <c r="P7" s="46"/>
      <c r="Q7" s="46"/>
      <c r="R7" s="137"/>
      <c r="S7" s="46"/>
      <c r="T7" s="46"/>
    </row>
    <row r="8" spans="1:20" s="94" customFormat="1" ht="22.5">
      <c r="A8" s="149"/>
      <c r="B8" s="47"/>
      <c r="C8" s="227" t="s">
        <v>6</v>
      </c>
      <c r="D8" s="228"/>
      <c r="E8" s="228"/>
      <c r="F8" s="228"/>
      <c r="G8" s="228"/>
      <c r="H8" s="228"/>
      <c r="I8" s="228"/>
      <c r="J8" s="228"/>
      <c r="K8" s="228"/>
      <c r="L8" s="229"/>
      <c r="M8" s="147" t="s">
        <v>41</v>
      </c>
      <c r="N8" s="147" t="s">
        <v>37</v>
      </c>
      <c r="O8" s="148" t="s">
        <v>42</v>
      </c>
      <c r="P8" s="147" t="s">
        <v>43</v>
      </c>
      <c r="Q8" s="147" t="s">
        <v>44</v>
      </c>
      <c r="R8" s="148" t="s">
        <v>39</v>
      </c>
      <c r="S8" s="72" t="s">
        <v>25</v>
      </c>
      <c r="T8" s="73" t="s">
        <v>26</v>
      </c>
    </row>
    <row r="9" spans="1:18" s="1" customFormat="1" ht="11.25">
      <c r="A9" s="238"/>
      <c r="B9" s="239"/>
      <c r="C9" s="38"/>
      <c r="D9" s="86"/>
      <c r="E9" s="86"/>
      <c r="F9" s="31"/>
      <c r="G9" s="31"/>
      <c r="H9" s="31"/>
      <c r="I9" s="91"/>
      <c r="J9" s="31"/>
      <c r="K9" s="39"/>
      <c r="L9" s="120" t="s">
        <v>12</v>
      </c>
      <c r="M9" s="62">
        <v>65000</v>
      </c>
      <c r="N9" s="3">
        <v>0</v>
      </c>
      <c r="O9" s="138"/>
      <c r="P9" s="3"/>
      <c r="Q9" s="3"/>
      <c r="R9" s="138"/>
    </row>
    <row r="10" spans="1:20" s="1" customFormat="1" ht="11.25">
      <c r="A10" s="238"/>
      <c r="B10" s="239"/>
      <c r="C10" s="33"/>
      <c r="D10" s="87"/>
      <c r="E10" s="87"/>
      <c r="F10" s="32"/>
      <c r="G10" s="32"/>
      <c r="H10" s="32"/>
      <c r="I10" s="92"/>
      <c r="J10" s="32"/>
      <c r="K10" s="193"/>
      <c r="L10" s="121" t="s">
        <v>28</v>
      </c>
      <c r="M10" s="4">
        <f aca="true" t="shared" si="1" ref="M10:R10">SUM(M15:M17)</f>
        <v>28993.72</v>
      </c>
      <c r="N10" s="4">
        <f t="shared" si="1"/>
        <v>0</v>
      </c>
      <c r="O10" s="139">
        <f t="shared" si="1"/>
        <v>28993.72</v>
      </c>
      <c r="P10" s="4">
        <f t="shared" si="1"/>
        <v>14496.86</v>
      </c>
      <c r="Q10" s="4">
        <f t="shared" si="1"/>
        <v>0</v>
      </c>
      <c r="R10" s="139">
        <f t="shared" si="1"/>
        <v>14496.86</v>
      </c>
      <c r="S10" s="5">
        <f>R10*0.375</f>
        <v>5436.3225</v>
      </c>
      <c r="T10" s="5">
        <f>R10-S10</f>
        <v>9060.5375</v>
      </c>
    </row>
    <row r="11" spans="1:20" s="1" customFormat="1" ht="11.25">
      <c r="A11" s="238"/>
      <c r="B11" s="239"/>
      <c r="C11" s="33"/>
      <c r="D11" s="87"/>
      <c r="E11" s="87"/>
      <c r="F11" s="32"/>
      <c r="G11" s="32"/>
      <c r="H11" s="32"/>
      <c r="I11" s="92"/>
      <c r="J11" s="32"/>
      <c r="K11" s="34"/>
      <c r="L11" s="121" t="s">
        <v>29</v>
      </c>
      <c r="M11" s="4">
        <f>SUM(M18)</f>
        <v>18810</v>
      </c>
      <c r="N11" s="4"/>
      <c r="O11" s="139">
        <f>+N11+M11</f>
        <v>18810</v>
      </c>
      <c r="P11" s="4">
        <f>SUM(P18)</f>
        <v>9405</v>
      </c>
      <c r="Q11" s="4"/>
      <c r="R11" s="139">
        <f>+Q11+P11</f>
        <v>9405</v>
      </c>
      <c r="S11" s="5">
        <f>R11*0.375</f>
        <v>3526.875</v>
      </c>
      <c r="T11" s="5">
        <f>R11-S11</f>
        <v>5878.125</v>
      </c>
    </row>
    <row r="12" spans="1:20" s="1" customFormat="1" ht="11.25">
      <c r="A12" s="238"/>
      <c r="B12" s="239"/>
      <c r="C12" s="33"/>
      <c r="D12" s="87"/>
      <c r="E12" s="87"/>
      <c r="F12" s="32"/>
      <c r="G12" s="32"/>
      <c r="H12" s="32"/>
      <c r="I12" s="92"/>
      <c r="J12" s="32"/>
      <c r="K12" s="34"/>
      <c r="L12" s="121" t="s">
        <v>158</v>
      </c>
      <c r="M12" s="4">
        <f>SUM(M19:M20)</f>
        <v>13814.4</v>
      </c>
      <c r="N12" s="4">
        <f>SUM(N19:N20)</f>
        <v>0</v>
      </c>
      <c r="O12" s="139">
        <f>+N12+M12</f>
        <v>13814.4</v>
      </c>
      <c r="P12" s="4">
        <f>SUM(P19:P20)</f>
        <v>6907.2</v>
      </c>
      <c r="Q12" s="4">
        <f>SUM(Q19:Q20)</f>
        <v>0</v>
      </c>
      <c r="R12" s="139">
        <f>+Q12+P12</f>
        <v>6907.2</v>
      </c>
      <c r="S12" s="5">
        <f>R12*0.375</f>
        <v>2590.2</v>
      </c>
      <c r="T12" s="5">
        <f>R12-S12</f>
        <v>4317</v>
      </c>
    </row>
    <row r="13" spans="1:20" s="1" customFormat="1" ht="11.25">
      <c r="A13" s="240"/>
      <c r="B13" s="241"/>
      <c r="C13" s="35"/>
      <c r="D13" s="88"/>
      <c r="E13" s="88"/>
      <c r="F13" s="36"/>
      <c r="G13" s="36"/>
      <c r="H13" s="36"/>
      <c r="I13" s="93"/>
      <c r="J13" s="36"/>
      <c r="K13" s="37"/>
      <c r="L13" s="122" t="s">
        <v>13</v>
      </c>
      <c r="M13" s="6">
        <f>M9-M10-M11-M12</f>
        <v>3381.879999999999</v>
      </c>
      <c r="N13" s="6">
        <f>N9-N10-N11</f>
        <v>0</v>
      </c>
      <c r="O13" s="140"/>
      <c r="P13" s="6"/>
      <c r="Q13" s="6"/>
      <c r="R13" s="140"/>
      <c r="S13" s="26"/>
      <c r="T13" s="26"/>
    </row>
    <row r="14" spans="1:20" ht="43.5" customHeight="1">
      <c r="A14" s="7" t="s">
        <v>14</v>
      </c>
      <c r="B14" s="7" t="s">
        <v>11</v>
      </c>
      <c r="C14" s="25" t="s">
        <v>24</v>
      </c>
      <c r="D14" s="25" t="s">
        <v>20</v>
      </c>
      <c r="E14" s="30" t="s">
        <v>2</v>
      </c>
      <c r="F14" s="25" t="s">
        <v>19</v>
      </c>
      <c r="G14" s="25" t="s">
        <v>18</v>
      </c>
      <c r="H14" s="30" t="s">
        <v>17</v>
      </c>
      <c r="I14" s="30" t="s">
        <v>16</v>
      </c>
      <c r="J14" s="25" t="s">
        <v>3</v>
      </c>
      <c r="K14" s="25" t="s">
        <v>4</v>
      </c>
      <c r="L14" s="123" t="s">
        <v>5</v>
      </c>
      <c r="M14" s="7" t="s">
        <v>21</v>
      </c>
      <c r="N14" s="7" t="s">
        <v>37</v>
      </c>
      <c r="O14" s="123" t="s">
        <v>40</v>
      </c>
      <c r="P14" s="7" t="s">
        <v>22</v>
      </c>
      <c r="Q14" s="22" t="s">
        <v>38</v>
      </c>
      <c r="R14" s="133" t="s">
        <v>39</v>
      </c>
      <c r="S14" s="208" t="s">
        <v>27</v>
      </c>
      <c r="T14" s="208"/>
    </row>
    <row r="15" spans="1:20" s="108" customFormat="1" ht="11.25">
      <c r="A15" s="107" t="s">
        <v>15</v>
      </c>
      <c r="B15" s="98"/>
      <c r="C15" s="99" t="s">
        <v>46</v>
      </c>
      <c r="D15" s="100" t="s">
        <v>47</v>
      </c>
      <c r="E15" s="100"/>
      <c r="F15" s="99"/>
      <c r="G15" s="101"/>
      <c r="H15" s="101"/>
      <c r="I15" s="102"/>
      <c r="J15" s="68">
        <v>7665.72</v>
      </c>
      <c r="K15" s="68"/>
      <c r="L15" s="124">
        <f>+K15+J15</f>
        <v>7665.72</v>
      </c>
      <c r="M15" s="68">
        <v>7665.72</v>
      </c>
      <c r="N15" s="68"/>
      <c r="O15" s="124">
        <f>+N15+M15</f>
        <v>7665.72</v>
      </c>
      <c r="P15" s="68">
        <f>+M15*0.5</f>
        <v>3832.86</v>
      </c>
      <c r="Q15" s="68"/>
      <c r="R15" s="124">
        <f>+Q15+P15</f>
        <v>3832.86</v>
      </c>
      <c r="S15" s="248"/>
      <c r="T15" s="248"/>
    </row>
    <row r="16" spans="1:20" s="108" customFormat="1" ht="11.25">
      <c r="A16" s="107" t="s">
        <v>15</v>
      </c>
      <c r="B16" s="98"/>
      <c r="C16" s="99" t="s">
        <v>53</v>
      </c>
      <c r="D16" s="100" t="s">
        <v>54</v>
      </c>
      <c r="E16" s="100"/>
      <c r="F16" s="99"/>
      <c r="G16" s="101"/>
      <c r="H16" s="101"/>
      <c r="I16" s="102"/>
      <c r="J16" s="68">
        <f>14*510+37*304</f>
        <v>18388</v>
      </c>
      <c r="K16" s="68"/>
      <c r="L16" s="124">
        <f>+K16+J16</f>
        <v>18388</v>
      </c>
      <c r="M16" s="68">
        <v>18388</v>
      </c>
      <c r="N16" s="68"/>
      <c r="O16" s="124">
        <f>+N16+M16</f>
        <v>18388</v>
      </c>
      <c r="P16" s="68">
        <f>+M16*0.5</f>
        <v>9194</v>
      </c>
      <c r="Q16" s="68"/>
      <c r="R16" s="124">
        <f>+Q16+P16</f>
        <v>9194</v>
      </c>
      <c r="S16" s="248"/>
      <c r="T16" s="248"/>
    </row>
    <row r="17" spans="1:20" s="108" customFormat="1" ht="23.25" customHeight="1">
      <c r="A17" s="107" t="s">
        <v>15</v>
      </c>
      <c r="B17" s="98"/>
      <c r="C17" s="99" t="s">
        <v>53</v>
      </c>
      <c r="D17" s="100" t="s">
        <v>56</v>
      </c>
      <c r="E17" s="100"/>
      <c r="F17" s="99"/>
      <c r="G17" s="101"/>
      <c r="H17" s="101"/>
      <c r="I17" s="102"/>
      <c r="J17" s="68">
        <f>2576+364</f>
        <v>2940</v>
      </c>
      <c r="K17" s="68"/>
      <c r="L17" s="124">
        <f>+K17+J17</f>
        <v>2940</v>
      </c>
      <c r="M17" s="68">
        <v>2940</v>
      </c>
      <c r="N17" s="68"/>
      <c r="O17" s="124">
        <f>+N17+M17</f>
        <v>2940</v>
      </c>
      <c r="P17" s="68">
        <f>+M17*0.5</f>
        <v>1470</v>
      </c>
      <c r="Q17" s="68"/>
      <c r="R17" s="124">
        <f>+Q17+P17</f>
        <v>1470</v>
      </c>
      <c r="S17" s="248"/>
      <c r="T17" s="248"/>
    </row>
    <row r="18" spans="1:20" s="108" customFormat="1" ht="23.25" customHeight="1">
      <c r="A18" s="107" t="s">
        <v>90</v>
      </c>
      <c r="B18" s="98"/>
      <c r="C18" s="99" t="s">
        <v>53</v>
      </c>
      <c r="D18" s="100" t="s">
        <v>91</v>
      </c>
      <c r="E18" s="100"/>
      <c r="F18" s="99"/>
      <c r="G18" s="101"/>
      <c r="H18" s="101"/>
      <c r="I18" s="102"/>
      <c r="J18" s="68">
        <v>18810</v>
      </c>
      <c r="K18" s="68"/>
      <c r="L18" s="124">
        <f>+K18+J18</f>
        <v>18810</v>
      </c>
      <c r="M18" s="68">
        <f>495*14+22*540</f>
        <v>18810</v>
      </c>
      <c r="N18" s="68"/>
      <c r="O18" s="124">
        <f>+N18+M18</f>
        <v>18810</v>
      </c>
      <c r="P18" s="68">
        <f>+M18*0.5</f>
        <v>9405</v>
      </c>
      <c r="Q18" s="68"/>
      <c r="R18" s="124">
        <f>+Q18+P18</f>
        <v>9405</v>
      </c>
      <c r="S18" s="249"/>
      <c r="T18" s="250"/>
    </row>
    <row r="19" spans="1:20" s="108" customFormat="1" ht="23.25" customHeight="1">
      <c r="A19" s="107" t="s">
        <v>111</v>
      </c>
      <c r="B19" s="98"/>
      <c r="C19" s="99" t="s">
        <v>46</v>
      </c>
      <c r="D19" s="100" t="s">
        <v>47</v>
      </c>
      <c r="E19" s="100"/>
      <c r="F19" s="99"/>
      <c r="G19" s="101"/>
      <c r="H19" s="101"/>
      <c r="I19" s="102"/>
      <c r="J19" s="68">
        <v>8534.4</v>
      </c>
      <c r="K19" s="68"/>
      <c r="L19" s="124">
        <f>+K19+J19</f>
        <v>8534.4</v>
      </c>
      <c r="M19" s="68">
        <v>8534.4</v>
      </c>
      <c r="N19" s="68"/>
      <c r="O19" s="124">
        <f>+N19+M19</f>
        <v>8534.4</v>
      </c>
      <c r="P19" s="68">
        <f>+M19*0.5</f>
        <v>4267.2</v>
      </c>
      <c r="Q19" s="68"/>
      <c r="R19" s="124">
        <f>+Q19+P19</f>
        <v>4267.2</v>
      </c>
      <c r="S19" s="260"/>
      <c r="T19" s="261"/>
    </row>
    <row r="20" spans="1:20" s="108" customFormat="1" ht="23.25" customHeight="1">
      <c r="A20" s="107" t="s">
        <v>111</v>
      </c>
      <c r="B20" s="98"/>
      <c r="C20" s="99" t="s">
        <v>53</v>
      </c>
      <c r="D20" s="100" t="s">
        <v>112</v>
      </c>
      <c r="E20" s="100"/>
      <c r="F20" s="99"/>
      <c r="G20" s="101"/>
      <c r="H20" s="101"/>
      <c r="I20" s="102"/>
      <c r="J20" s="68">
        <v>5280</v>
      </c>
      <c r="K20" s="68"/>
      <c r="L20" s="124">
        <f>+K20+J20</f>
        <v>5280</v>
      </c>
      <c r="M20" s="68">
        <v>5280</v>
      </c>
      <c r="N20" s="68"/>
      <c r="O20" s="124">
        <f>+N20+M20</f>
        <v>5280</v>
      </c>
      <c r="P20" s="68">
        <f>+M20*0.5</f>
        <v>2640</v>
      </c>
      <c r="Q20" s="68"/>
      <c r="R20" s="124">
        <f>+Q20+P20</f>
        <v>2640</v>
      </c>
      <c r="S20" s="260"/>
      <c r="T20" s="261"/>
    </row>
    <row r="21" spans="1:20" ht="15" customHeight="1">
      <c r="A21" s="44"/>
      <c r="B21" s="8"/>
      <c r="C21" s="9"/>
      <c r="D21" s="13"/>
      <c r="E21" s="13"/>
      <c r="F21" s="9"/>
      <c r="G21" s="10"/>
      <c r="H21" s="11"/>
      <c r="I21" s="16"/>
      <c r="J21" s="12"/>
      <c r="K21" s="12"/>
      <c r="L21" s="125"/>
      <c r="M21" s="12">
        <f>L21</f>
        <v>0</v>
      </c>
      <c r="N21" s="12"/>
      <c r="O21" s="125"/>
      <c r="P21" s="12">
        <f>M21*0.65</f>
        <v>0</v>
      </c>
      <c r="Q21" s="67"/>
      <c r="R21" s="142"/>
      <c r="S21" s="254"/>
      <c r="T21" s="254"/>
    </row>
    <row r="22" ht="11.25">
      <c r="S22" s="23"/>
    </row>
    <row r="23" spans="1:20" s="94" customFormat="1" ht="22.5">
      <c r="A23" s="230" t="s">
        <v>7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2"/>
      <c r="M23" s="147" t="s">
        <v>41</v>
      </c>
      <c r="N23" s="147" t="s">
        <v>37</v>
      </c>
      <c r="O23" s="148" t="s">
        <v>42</v>
      </c>
      <c r="P23" s="147" t="s">
        <v>43</v>
      </c>
      <c r="Q23" s="147" t="s">
        <v>44</v>
      </c>
      <c r="R23" s="148" t="s">
        <v>39</v>
      </c>
      <c r="S23" s="72" t="s">
        <v>25</v>
      </c>
      <c r="T23" s="73" t="s">
        <v>26</v>
      </c>
    </row>
    <row r="24" spans="1:21" ht="11.25">
      <c r="A24" s="236"/>
      <c r="B24" s="237"/>
      <c r="C24" s="242"/>
      <c r="D24" s="243"/>
      <c r="E24" s="243"/>
      <c r="F24" s="243"/>
      <c r="G24" s="243"/>
      <c r="H24" s="243"/>
      <c r="I24" s="243"/>
      <c r="J24" s="243"/>
      <c r="K24" s="244"/>
      <c r="L24" s="127" t="s">
        <v>12</v>
      </c>
      <c r="M24" s="3">
        <v>47340</v>
      </c>
      <c r="N24" s="3"/>
      <c r="O24" s="138"/>
      <c r="P24" s="3"/>
      <c r="Q24" s="3"/>
      <c r="R24" s="138"/>
      <c r="S24" s="74"/>
      <c r="T24" s="74"/>
      <c r="U24" s="23"/>
    </row>
    <row r="25" spans="1:21" ht="11.25">
      <c r="A25" s="238"/>
      <c r="B25" s="239"/>
      <c r="C25" s="33"/>
      <c r="D25" s="87"/>
      <c r="E25" s="87"/>
      <c r="F25" s="32"/>
      <c r="G25" s="32"/>
      <c r="H25" s="32"/>
      <c r="I25" s="92"/>
      <c r="J25" s="32"/>
      <c r="K25" s="193"/>
      <c r="L25" s="128" t="s">
        <v>28</v>
      </c>
      <c r="M25" s="4">
        <f>SUM(M30:M31)</f>
        <v>19080</v>
      </c>
      <c r="N25" s="4">
        <f>+N30+N31</f>
        <v>0</v>
      </c>
      <c r="O25" s="139">
        <f>+N25+M25</f>
        <v>19080</v>
      </c>
      <c r="P25" s="4">
        <f>SUM(P30:P31)</f>
        <v>9540</v>
      </c>
      <c r="Q25" s="4"/>
      <c r="R25" s="139">
        <f>+Q25+P25</f>
        <v>9540</v>
      </c>
      <c r="S25" s="5">
        <f>R25*0.375</f>
        <v>3577.5</v>
      </c>
      <c r="T25" s="5">
        <f>R25-S25</f>
        <v>5962.5</v>
      </c>
      <c r="U25" s="23"/>
    </row>
    <row r="26" spans="1:21" ht="11.25">
      <c r="A26" s="238"/>
      <c r="B26" s="239"/>
      <c r="C26" s="33"/>
      <c r="D26" s="87"/>
      <c r="E26" s="87"/>
      <c r="F26" s="49"/>
      <c r="G26" s="50"/>
      <c r="H26" s="32"/>
      <c r="I26" s="92"/>
      <c r="J26" s="32"/>
      <c r="K26" s="34"/>
      <c r="L26" s="128" t="s">
        <v>29</v>
      </c>
      <c r="M26" s="4">
        <f>SUM(M32:M34)</f>
        <v>5040</v>
      </c>
      <c r="N26" s="4"/>
      <c r="O26" s="139">
        <f>+N26+M26</f>
        <v>5040</v>
      </c>
      <c r="P26" s="4">
        <f>SUM(P32:P34)</f>
        <v>2520</v>
      </c>
      <c r="Q26" s="4"/>
      <c r="R26" s="139">
        <f>+Q26+P26</f>
        <v>2520</v>
      </c>
      <c r="S26" s="5">
        <f>R26*0.375</f>
        <v>945</v>
      </c>
      <c r="T26" s="5">
        <f>R26-S26</f>
        <v>1575</v>
      </c>
      <c r="U26" s="23"/>
    </row>
    <row r="27" spans="1:21" ht="11.25">
      <c r="A27" s="238"/>
      <c r="B27" s="239"/>
      <c r="C27" s="33"/>
      <c r="D27" s="87"/>
      <c r="E27" s="87"/>
      <c r="F27" s="32"/>
      <c r="G27" s="32"/>
      <c r="H27" s="32"/>
      <c r="I27" s="92"/>
      <c r="J27" s="32"/>
      <c r="K27" s="34"/>
      <c r="L27" s="128" t="s">
        <v>158</v>
      </c>
      <c r="M27" s="4">
        <f>SUM(M35:M42)</f>
        <v>19470</v>
      </c>
      <c r="N27" s="4">
        <f>SUM(N35:N42)</f>
        <v>3360</v>
      </c>
      <c r="O27" s="139">
        <f>+N27+M27</f>
        <v>22830</v>
      </c>
      <c r="P27" s="4">
        <f>SUM(P35:P42)</f>
        <v>9735</v>
      </c>
      <c r="Q27" s="4">
        <f>SUM(Q35:Q42)</f>
        <v>1680</v>
      </c>
      <c r="R27" s="139">
        <f>+Q27+P27</f>
        <v>11415</v>
      </c>
      <c r="S27" s="5">
        <f>R27*0.375</f>
        <v>4280.625</v>
      </c>
      <c r="T27" s="5">
        <f>R27-S27</f>
        <v>7134.375</v>
      </c>
      <c r="U27" s="23"/>
    </row>
    <row r="28" spans="1:21" ht="11.25">
      <c r="A28" s="240"/>
      <c r="B28" s="241"/>
      <c r="C28" s="245"/>
      <c r="D28" s="246"/>
      <c r="E28" s="246"/>
      <c r="F28" s="246"/>
      <c r="G28" s="246"/>
      <c r="H28" s="246"/>
      <c r="I28" s="246"/>
      <c r="J28" s="246"/>
      <c r="K28" s="247"/>
      <c r="L28" s="129" t="s">
        <v>13</v>
      </c>
      <c r="M28" s="6">
        <f>M24-M25-M26-M27</f>
        <v>3750</v>
      </c>
      <c r="N28" s="6"/>
      <c r="O28" s="140"/>
      <c r="P28" s="6"/>
      <c r="Q28" s="6"/>
      <c r="R28" s="140"/>
      <c r="S28" s="75"/>
      <c r="T28" s="76"/>
      <c r="U28" s="23"/>
    </row>
    <row r="29" spans="1:20" ht="33.75">
      <c r="A29" s="7" t="s">
        <v>14</v>
      </c>
      <c r="B29" s="7" t="s">
        <v>11</v>
      </c>
      <c r="C29" s="25" t="s">
        <v>24</v>
      </c>
      <c r="D29" s="25" t="s">
        <v>20</v>
      </c>
      <c r="E29" s="30" t="s">
        <v>2</v>
      </c>
      <c r="F29" s="25" t="s">
        <v>19</v>
      </c>
      <c r="G29" s="25" t="s">
        <v>18</v>
      </c>
      <c r="H29" s="30" t="s">
        <v>17</v>
      </c>
      <c r="I29" s="30" t="s">
        <v>16</v>
      </c>
      <c r="J29" s="25" t="s">
        <v>3</v>
      </c>
      <c r="K29" s="25" t="s">
        <v>4</v>
      </c>
      <c r="L29" s="123" t="s">
        <v>5</v>
      </c>
      <c r="M29" s="7" t="s">
        <v>21</v>
      </c>
      <c r="N29" s="7" t="s">
        <v>37</v>
      </c>
      <c r="O29" s="123" t="s">
        <v>40</v>
      </c>
      <c r="P29" s="7" t="s">
        <v>22</v>
      </c>
      <c r="Q29" s="22" t="s">
        <v>38</v>
      </c>
      <c r="R29" s="133" t="s">
        <v>39</v>
      </c>
      <c r="S29" s="257" t="s">
        <v>27</v>
      </c>
      <c r="T29" s="257"/>
    </row>
    <row r="30" spans="1:20" s="104" customFormat="1" ht="22.5">
      <c r="A30" s="107" t="s">
        <v>15</v>
      </c>
      <c r="B30" s="98"/>
      <c r="C30" s="99" t="s">
        <v>46</v>
      </c>
      <c r="D30" s="153" t="s">
        <v>48</v>
      </c>
      <c r="E30" s="154" t="s">
        <v>49</v>
      </c>
      <c r="F30" s="154">
        <v>105</v>
      </c>
      <c r="G30" s="155">
        <v>38664</v>
      </c>
      <c r="H30" s="155">
        <v>38696</v>
      </c>
      <c r="I30" s="155" t="s">
        <v>50</v>
      </c>
      <c r="J30" s="156">
        <v>8333.33</v>
      </c>
      <c r="K30" s="156">
        <v>1666.67</v>
      </c>
      <c r="L30" s="157">
        <f>J30+K30</f>
        <v>10000</v>
      </c>
      <c r="M30" s="65">
        <v>8333.33</v>
      </c>
      <c r="N30" s="65"/>
      <c r="O30" s="124">
        <f>+M30+N30</f>
        <v>8333.33</v>
      </c>
      <c r="P30" s="68">
        <f aca="true" t="shared" si="2" ref="P30:Q34">+M30*0.5</f>
        <v>4166.665</v>
      </c>
      <c r="Q30" s="68">
        <f t="shared" si="2"/>
        <v>0</v>
      </c>
      <c r="R30" s="124">
        <f>+Q30+P30</f>
        <v>4166.665</v>
      </c>
      <c r="S30" s="256"/>
      <c r="T30" s="255"/>
    </row>
    <row r="31" spans="1:20" s="104" customFormat="1" ht="45">
      <c r="A31" s="107" t="s">
        <v>15</v>
      </c>
      <c r="B31" s="98"/>
      <c r="C31" s="99" t="s">
        <v>46</v>
      </c>
      <c r="D31" s="153" t="s">
        <v>51</v>
      </c>
      <c r="E31" s="154" t="s">
        <v>49</v>
      </c>
      <c r="F31" s="154">
        <v>12</v>
      </c>
      <c r="G31" s="155">
        <v>38768</v>
      </c>
      <c r="H31" s="155">
        <v>38777</v>
      </c>
      <c r="I31" s="155" t="s">
        <v>50</v>
      </c>
      <c r="J31" s="156">
        <v>13266.67</v>
      </c>
      <c r="K31" s="156">
        <v>2653.33</v>
      </c>
      <c r="L31" s="157">
        <f>J31+K31</f>
        <v>15920</v>
      </c>
      <c r="M31" s="65">
        <f>(17*180+54*180+21*300)-M30</f>
        <v>10746.67</v>
      </c>
      <c r="N31" s="65"/>
      <c r="O31" s="124">
        <f>+M31+N31</f>
        <v>10746.67</v>
      </c>
      <c r="P31" s="68">
        <f t="shared" si="2"/>
        <v>5373.335</v>
      </c>
      <c r="Q31" s="68">
        <f t="shared" si="2"/>
        <v>0</v>
      </c>
      <c r="R31" s="124">
        <f>+Q31+P31</f>
        <v>5373.335</v>
      </c>
      <c r="S31" s="255" t="s">
        <v>109</v>
      </c>
      <c r="T31" s="255"/>
    </row>
    <row r="32" spans="1:20" s="104" customFormat="1" ht="45">
      <c r="A32" s="107" t="s">
        <v>90</v>
      </c>
      <c r="B32" s="98"/>
      <c r="C32" s="99" t="s">
        <v>46</v>
      </c>
      <c r="D32" s="153" t="s">
        <v>92</v>
      </c>
      <c r="E32" s="154" t="s">
        <v>49</v>
      </c>
      <c r="F32" s="154">
        <v>156</v>
      </c>
      <c r="G32" s="155">
        <v>38992</v>
      </c>
      <c r="H32" s="155">
        <v>39000</v>
      </c>
      <c r="I32" s="155" t="s">
        <v>50</v>
      </c>
      <c r="J32" s="156">
        <v>1680</v>
      </c>
      <c r="K32" s="156">
        <v>336</v>
      </c>
      <c r="L32" s="157">
        <v>2016</v>
      </c>
      <c r="M32" s="156">
        <v>1680</v>
      </c>
      <c r="N32" s="65"/>
      <c r="O32" s="124">
        <f>+M32+N32</f>
        <v>1680</v>
      </c>
      <c r="P32" s="68">
        <f t="shared" si="2"/>
        <v>840</v>
      </c>
      <c r="Q32" s="68">
        <f t="shared" si="2"/>
        <v>0</v>
      </c>
      <c r="R32" s="124">
        <f>+Q32+P32</f>
        <v>840</v>
      </c>
      <c r="S32" s="249"/>
      <c r="T32" s="250"/>
    </row>
    <row r="33" spans="1:20" s="104" customFormat="1" ht="45">
      <c r="A33" s="107" t="s">
        <v>90</v>
      </c>
      <c r="B33" s="98"/>
      <c r="C33" s="99" t="s">
        <v>46</v>
      </c>
      <c r="D33" s="153" t="s">
        <v>93</v>
      </c>
      <c r="E33" s="154" t="s">
        <v>49</v>
      </c>
      <c r="F33" s="154">
        <v>171</v>
      </c>
      <c r="G33" s="155">
        <v>39034</v>
      </c>
      <c r="H33" s="155">
        <v>39142</v>
      </c>
      <c r="I33" s="155" t="s">
        <v>50</v>
      </c>
      <c r="J33" s="156">
        <v>1680</v>
      </c>
      <c r="K33" s="156">
        <v>336</v>
      </c>
      <c r="L33" s="157">
        <v>2016</v>
      </c>
      <c r="M33" s="156">
        <v>1680</v>
      </c>
      <c r="N33" s="65"/>
      <c r="O33" s="124">
        <f>+M33+N33</f>
        <v>1680</v>
      </c>
      <c r="P33" s="68">
        <f t="shared" si="2"/>
        <v>840</v>
      </c>
      <c r="Q33" s="68">
        <f t="shared" si="2"/>
        <v>0</v>
      </c>
      <c r="R33" s="124">
        <f>+Q33+P33</f>
        <v>840</v>
      </c>
      <c r="S33" s="158"/>
      <c r="T33" s="159"/>
    </row>
    <row r="34" spans="1:20" s="104" customFormat="1" ht="45">
      <c r="A34" s="107" t="s">
        <v>90</v>
      </c>
      <c r="B34" s="98"/>
      <c r="C34" s="99" t="s">
        <v>46</v>
      </c>
      <c r="D34" s="153" t="s">
        <v>94</v>
      </c>
      <c r="E34" s="154" t="s">
        <v>49</v>
      </c>
      <c r="F34" s="154">
        <v>184</v>
      </c>
      <c r="G34" s="155">
        <v>39058</v>
      </c>
      <c r="H34" s="155">
        <v>39143</v>
      </c>
      <c r="I34" s="155" t="s">
        <v>50</v>
      </c>
      <c r="J34" s="156">
        <v>1680</v>
      </c>
      <c r="K34" s="156">
        <v>336</v>
      </c>
      <c r="L34" s="157">
        <v>2016</v>
      </c>
      <c r="M34" s="156">
        <v>1680</v>
      </c>
      <c r="N34" s="65"/>
      <c r="O34" s="124">
        <f>+M34+N34</f>
        <v>1680</v>
      </c>
      <c r="P34" s="68">
        <f t="shared" si="2"/>
        <v>840</v>
      </c>
      <c r="Q34" s="68">
        <f t="shared" si="2"/>
        <v>0</v>
      </c>
      <c r="R34" s="124">
        <f>+Q34+P34</f>
        <v>840</v>
      </c>
      <c r="S34" s="158"/>
      <c r="T34" s="159"/>
    </row>
    <row r="35" spans="1:20" s="104" customFormat="1" ht="45">
      <c r="A35" s="107" t="s">
        <v>111</v>
      </c>
      <c r="B35" s="98"/>
      <c r="C35" s="99" t="s">
        <v>46</v>
      </c>
      <c r="D35" s="153" t="s">
        <v>113</v>
      </c>
      <c r="E35" s="154" t="s">
        <v>49</v>
      </c>
      <c r="F35" s="154">
        <v>3</v>
      </c>
      <c r="G35" s="155">
        <v>39098</v>
      </c>
      <c r="H35" s="155">
        <v>39280</v>
      </c>
      <c r="I35" s="155" t="s">
        <v>50</v>
      </c>
      <c r="J35" s="156">
        <v>1680</v>
      </c>
      <c r="K35" s="156">
        <v>336</v>
      </c>
      <c r="L35" s="157">
        <v>2016</v>
      </c>
      <c r="M35" s="156">
        <v>1680</v>
      </c>
      <c r="N35" s="156">
        <v>336</v>
      </c>
      <c r="O35" s="124">
        <f>+N35+M35</f>
        <v>2016</v>
      </c>
      <c r="P35" s="68">
        <f aca="true" t="shared" si="3" ref="P35:P42">+M35*0.5</f>
        <v>840</v>
      </c>
      <c r="Q35" s="68">
        <f aca="true" t="shared" si="4" ref="Q35:Q42">+N35*0.5</f>
        <v>168</v>
      </c>
      <c r="R35" s="124">
        <f aca="true" t="shared" si="5" ref="R35:R42">+Q35+P35</f>
        <v>1008</v>
      </c>
      <c r="S35" s="264" t="s">
        <v>123</v>
      </c>
      <c r="T35" s="265"/>
    </row>
    <row r="36" spans="1:20" s="104" customFormat="1" ht="56.25">
      <c r="A36" s="107" t="s">
        <v>111</v>
      </c>
      <c r="B36" s="98"/>
      <c r="C36" s="99" t="s">
        <v>46</v>
      </c>
      <c r="D36" s="153" t="s">
        <v>114</v>
      </c>
      <c r="E36" s="154" t="s">
        <v>115</v>
      </c>
      <c r="F36" s="154"/>
      <c r="G36" s="155"/>
      <c r="H36" s="155">
        <v>39386</v>
      </c>
      <c r="I36" s="155" t="s">
        <v>50</v>
      </c>
      <c r="J36" s="156">
        <v>2000</v>
      </c>
      <c r="K36" s="156"/>
      <c r="L36" s="157">
        <v>2000</v>
      </c>
      <c r="M36" s="156">
        <v>2000</v>
      </c>
      <c r="N36" s="156"/>
      <c r="O36" s="124">
        <f aca="true" t="shared" si="6" ref="O36:O42">+N36+M36</f>
        <v>2000</v>
      </c>
      <c r="P36" s="68">
        <f t="shared" si="3"/>
        <v>1000</v>
      </c>
      <c r="Q36" s="68">
        <f t="shared" si="4"/>
        <v>0</v>
      </c>
      <c r="R36" s="124">
        <f t="shared" si="5"/>
        <v>1000</v>
      </c>
      <c r="S36" s="158"/>
      <c r="T36" s="159"/>
    </row>
    <row r="37" spans="1:20" s="104" customFormat="1" ht="45">
      <c r="A37" s="107" t="s">
        <v>111</v>
      </c>
      <c r="B37" s="98"/>
      <c r="C37" s="99" t="s">
        <v>46</v>
      </c>
      <c r="D37" s="153" t="s">
        <v>116</v>
      </c>
      <c r="E37" s="154" t="s">
        <v>49</v>
      </c>
      <c r="F37" s="154">
        <v>17</v>
      </c>
      <c r="G37" s="155">
        <v>39128</v>
      </c>
      <c r="H37" s="155">
        <v>39402</v>
      </c>
      <c r="I37" s="155" t="s">
        <v>50</v>
      </c>
      <c r="J37" s="156">
        <v>1680</v>
      </c>
      <c r="K37" s="156">
        <v>336</v>
      </c>
      <c r="L37" s="157">
        <v>2016</v>
      </c>
      <c r="M37" s="156">
        <v>1680</v>
      </c>
      <c r="N37" s="156">
        <v>336</v>
      </c>
      <c r="O37" s="124">
        <f t="shared" si="6"/>
        <v>2016</v>
      </c>
      <c r="P37" s="68">
        <f t="shared" si="3"/>
        <v>840</v>
      </c>
      <c r="Q37" s="68">
        <f t="shared" si="4"/>
        <v>168</v>
      </c>
      <c r="R37" s="124">
        <f t="shared" si="5"/>
        <v>1008</v>
      </c>
      <c r="S37" s="264"/>
      <c r="T37" s="265"/>
    </row>
    <row r="38" spans="1:20" s="104" customFormat="1" ht="45">
      <c r="A38" s="107" t="s">
        <v>111</v>
      </c>
      <c r="B38" s="98"/>
      <c r="C38" s="99" t="s">
        <v>46</v>
      </c>
      <c r="D38" s="153" t="s">
        <v>117</v>
      </c>
      <c r="E38" s="154" t="s">
        <v>49</v>
      </c>
      <c r="F38" s="154">
        <v>24</v>
      </c>
      <c r="G38" s="155">
        <v>39156</v>
      </c>
      <c r="H38" s="155">
        <v>39402</v>
      </c>
      <c r="I38" s="155" t="s">
        <v>50</v>
      </c>
      <c r="J38" s="156">
        <v>1680</v>
      </c>
      <c r="K38" s="156">
        <v>336</v>
      </c>
      <c r="L38" s="157">
        <v>2016</v>
      </c>
      <c r="M38" s="156">
        <v>1680</v>
      </c>
      <c r="N38" s="156">
        <v>336</v>
      </c>
      <c r="O38" s="124">
        <f t="shared" si="6"/>
        <v>2016</v>
      </c>
      <c r="P38" s="68">
        <f t="shared" si="3"/>
        <v>840</v>
      </c>
      <c r="Q38" s="68">
        <f t="shared" si="4"/>
        <v>168</v>
      </c>
      <c r="R38" s="124">
        <f t="shared" si="5"/>
        <v>1008</v>
      </c>
      <c r="S38" s="264"/>
      <c r="T38" s="265"/>
    </row>
    <row r="39" spans="1:20" s="104" customFormat="1" ht="45">
      <c r="A39" s="107" t="s">
        <v>111</v>
      </c>
      <c r="B39" s="98"/>
      <c r="C39" s="99" t="s">
        <v>46</v>
      </c>
      <c r="D39" s="153" t="s">
        <v>118</v>
      </c>
      <c r="E39" s="154" t="s">
        <v>49</v>
      </c>
      <c r="F39" s="154">
        <v>58</v>
      </c>
      <c r="G39" s="155">
        <v>39184</v>
      </c>
      <c r="H39" s="155">
        <v>39570</v>
      </c>
      <c r="I39" s="155" t="s">
        <v>119</v>
      </c>
      <c r="J39" s="156">
        <v>1680</v>
      </c>
      <c r="K39" s="156">
        <v>336</v>
      </c>
      <c r="L39" s="157">
        <v>2016</v>
      </c>
      <c r="M39" s="156">
        <v>1680</v>
      </c>
      <c r="N39" s="156">
        <v>336</v>
      </c>
      <c r="O39" s="124">
        <f t="shared" si="6"/>
        <v>2016</v>
      </c>
      <c r="P39" s="68">
        <f t="shared" si="3"/>
        <v>840</v>
      </c>
      <c r="Q39" s="68">
        <f t="shared" si="4"/>
        <v>168</v>
      </c>
      <c r="R39" s="124">
        <f t="shared" si="5"/>
        <v>1008</v>
      </c>
      <c r="S39" s="264" t="s">
        <v>123</v>
      </c>
      <c r="T39" s="265"/>
    </row>
    <row r="40" spans="1:20" s="104" customFormat="1" ht="45">
      <c r="A40" s="107" t="s">
        <v>111</v>
      </c>
      <c r="B40" s="98"/>
      <c r="C40" s="99" t="s">
        <v>46</v>
      </c>
      <c r="D40" s="153" t="s">
        <v>120</v>
      </c>
      <c r="E40" s="154" t="s">
        <v>49</v>
      </c>
      <c r="F40" s="154">
        <v>65</v>
      </c>
      <c r="G40" s="155">
        <v>39204</v>
      </c>
      <c r="H40" s="155">
        <v>39570</v>
      </c>
      <c r="I40" s="155" t="s">
        <v>119</v>
      </c>
      <c r="J40" s="156">
        <v>1680</v>
      </c>
      <c r="K40" s="156">
        <v>336</v>
      </c>
      <c r="L40" s="157">
        <v>2016</v>
      </c>
      <c r="M40" s="156">
        <v>1680</v>
      </c>
      <c r="N40" s="156">
        <v>336</v>
      </c>
      <c r="O40" s="124">
        <f t="shared" si="6"/>
        <v>2016</v>
      </c>
      <c r="P40" s="68">
        <f t="shared" si="3"/>
        <v>840</v>
      </c>
      <c r="Q40" s="68">
        <f t="shared" si="4"/>
        <v>168</v>
      </c>
      <c r="R40" s="124">
        <f t="shared" si="5"/>
        <v>1008</v>
      </c>
      <c r="S40" s="264" t="s">
        <v>123</v>
      </c>
      <c r="T40" s="265"/>
    </row>
    <row r="41" spans="1:20" s="104" customFormat="1" ht="56.25">
      <c r="A41" s="107" t="s">
        <v>111</v>
      </c>
      <c r="B41" s="98"/>
      <c r="C41" s="99" t="s">
        <v>46</v>
      </c>
      <c r="D41" s="153" t="s">
        <v>114</v>
      </c>
      <c r="E41" s="154" t="s">
        <v>115</v>
      </c>
      <c r="F41" s="154"/>
      <c r="G41" s="155"/>
      <c r="H41" s="155">
        <v>39570</v>
      </c>
      <c r="I41" s="155" t="s">
        <v>119</v>
      </c>
      <c r="J41" s="156">
        <v>2350</v>
      </c>
      <c r="K41" s="156"/>
      <c r="L41" s="157">
        <v>2350</v>
      </c>
      <c r="M41" s="156">
        <v>2350</v>
      </c>
      <c r="N41" s="156"/>
      <c r="O41" s="124">
        <f t="shared" si="6"/>
        <v>2350</v>
      </c>
      <c r="P41" s="68">
        <f t="shared" si="3"/>
        <v>1175</v>
      </c>
      <c r="Q41" s="68"/>
      <c r="R41" s="124">
        <f t="shared" si="5"/>
        <v>1175</v>
      </c>
      <c r="S41" s="264" t="s">
        <v>123</v>
      </c>
      <c r="T41" s="265"/>
    </row>
    <row r="42" spans="1:20" s="104" customFormat="1" ht="45">
      <c r="A42" s="107" t="s">
        <v>111</v>
      </c>
      <c r="B42" s="98"/>
      <c r="C42" s="99" t="s">
        <v>46</v>
      </c>
      <c r="D42" s="153" t="s">
        <v>121</v>
      </c>
      <c r="E42" s="154" t="s">
        <v>49</v>
      </c>
      <c r="F42" s="154">
        <v>134</v>
      </c>
      <c r="G42" s="155">
        <v>39386</v>
      </c>
      <c r="H42" s="155">
        <v>39570</v>
      </c>
      <c r="I42" s="155" t="s">
        <v>119</v>
      </c>
      <c r="J42" s="156">
        <v>8400</v>
      </c>
      <c r="K42" s="156">
        <v>1680</v>
      </c>
      <c r="L42" s="157">
        <v>10080</v>
      </c>
      <c r="M42" s="263">
        <f>(350*48)-O40-O39-O38-O37-O35</f>
        <v>6720</v>
      </c>
      <c r="N42" s="156">
        <v>1680</v>
      </c>
      <c r="O42" s="124">
        <f t="shared" si="6"/>
        <v>8400</v>
      </c>
      <c r="P42" s="68">
        <f t="shared" si="3"/>
        <v>3360</v>
      </c>
      <c r="Q42" s="68">
        <f t="shared" si="4"/>
        <v>840</v>
      </c>
      <c r="R42" s="124">
        <f t="shared" si="5"/>
        <v>4200</v>
      </c>
      <c r="S42" s="249" t="s">
        <v>122</v>
      </c>
      <c r="T42" s="250"/>
    </row>
    <row r="43" spans="1:20" s="104" customFormat="1" ht="11.25">
      <c r="A43" s="107"/>
      <c r="B43" s="103"/>
      <c r="C43" s="99"/>
      <c r="D43" s="9"/>
      <c r="E43" s="114"/>
      <c r="F43" s="13"/>
      <c r="G43" s="109"/>
      <c r="H43" s="109"/>
      <c r="I43" s="109"/>
      <c r="J43" s="110"/>
      <c r="K43" s="110"/>
      <c r="L43" s="134"/>
      <c r="M43" s="65"/>
      <c r="N43" s="65"/>
      <c r="O43" s="124"/>
      <c r="P43" s="68"/>
      <c r="Q43" s="68"/>
      <c r="R43" s="143"/>
      <c r="S43" s="258"/>
      <c r="T43" s="259"/>
    </row>
    <row r="44" ht="11.25">
      <c r="S44" s="23"/>
    </row>
    <row r="45" spans="1:20" s="94" customFormat="1" ht="22.5">
      <c r="A45" s="233" t="s">
        <v>1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5"/>
      <c r="M45" s="147" t="s">
        <v>41</v>
      </c>
      <c r="N45" s="147" t="s">
        <v>37</v>
      </c>
      <c r="O45" s="148" t="s">
        <v>42</v>
      </c>
      <c r="P45" s="147" t="s">
        <v>43</v>
      </c>
      <c r="Q45" s="147" t="s">
        <v>44</v>
      </c>
      <c r="R45" s="148" t="s">
        <v>39</v>
      </c>
      <c r="S45" s="72" t="s">
        <v>25</v>
      </c>
      <c r="T45" s="73" t="s">
        <v>26</v>
      </c>
    </row>
    <row r="46" spans="1:21" ht="11.25">
      <c r="A46" s="238"/>
      <c r="B46" s="239"/>
      <c r="C46" s="251"/>
      <c r="D46" s="252"/>
      <c r="E46" s="252"/>
      <c r="F46" s="252"/>
      <c r="G46" s="252"/>
      <c r="H46" s="252"/>
      <c r="I46" s="252"/>
      <c r="J46" s="252"/>
      <c r="K46" s="253"/>
      <c r="L46" s="120" t="s">
        <v>12</v>
      </c>
      <c r="M46" s="3">
        <v>0</v>
      </c>
      <c r="N46" s="3"/>
      <c r="O46" s="138"/>
      <c r="P46" s="3"/>
      <c r="Q46" s="3"/>
      <c r="R46" s="138"/>
      <c r="S46" s="74"/>
      <c r="T46" s="74"/>
      <c r="U46" s="23"/>
    </row>
    <row r="47" spans="1:21" ht="11.25">
      <c r="A47" s="238"/>
      <c r="B47" s="239"/>
      <c r="C47" s="33"/>
      <c r="D47" s="87"/>
      <c r="E47" s="87"/>
      <c r="F47" s="32"/>
      <c r="G47" s="32"/>
      <c r="H47" s="32"/>
      <c r="I47" s="92"/>
      <c r="J47" s="32"/>
      <c r="K47" s="193"/>
      <c r="L47" s="121" t="s">
        <v>28</v>
      </c>
      <c r="M47" s="4"/>
      <c r="N47" s="4"/>
      <c r="O47" s="139"/>
      <c r="P47" s="4"/>
      <c r="Q47" s="4"/>
      <c r="R47" s="139"/>
      <c r="S47" s="5">
        <f>R47*0.375</f>
        <v>0</v>
      </c>
      <c r="T47" s="5">
        <f>R47-S47</f>
        <v>0</v>
      </c>
      <c r="U47" s="23"/>
    </row>
    <row r="48" spans="1:21" ht="11.25">
      <c r="A48" s="238"/>
      <c r="B48" s="239"/>
      <c r="C48" s="33"/>
      <c r="D48" s="87"/>
      <c r="E48" s="87"/>
      <c r="F48" s="32"/>
      <c r="G48" s="32"/>
      <c r="H48" s="32"/>
      <c r="I48" s="92"/>
      <c r="J48" s="32"/>
      <c r="K48" s="34"/>
      <c r="L48" s="128" t="s">
        <v>29</v>
      </c>
      <c r="M48" s="4"/>
      <c r="N48" s="4"/>
      <c r="O48" s="139"/>
      <c r="P48" s="4"/>
      <c r="Q48" s="4"/>
      <c r="R48" s="139"/>
      <c r="S48" s="5">
        <f>R48*0.375</f>
        <v>0</v>
      </c>
      <c r="T48" s="5">
        <f>R48-S48</f>
        <v>0</v>
      </c>
      <c r="U48" s="23"/>
    </row>
    <row r="49" spans="1:21" ht="11.25">
      <c r="A49" s="238"/>
      <c r="B49" s="239"/>
      <c r="C49" s="33"/>
      <c r="D49" s="87"/>
      <c r="E49" s="87"/>
      <c r="F49" s="32"/>
      <c r="G49" s="32"/>
      <c r="H49" s="32"/>
      <c r="I49" s="92"/>
      <c r="J49" s="32"/>
      <c r="K49" s="34"/>
      <c r="L49" s="128" t="s">
        <v>158</v>
      </c>
      <c r="M49" s="4"/>
      <c r="N49" s="4"/>
      <c r="O49" s="139"/>
      <c r="P49" s="4"/>
      <c r="Q49" s="4"/>
      <c r="R49" s="139"/>
      <c r="S49" s="266"/>
      <c r="T49" s="266"/>
      <c r="U49" s="23"/>
    </row>
    <row r="50" spans="1:21" ht="11.25">
      <c r="A50" s="240"/>
      <c r="B50" s="241"/>
      <c r="C50" s="245"/>
      <c r="D50" s="246"/>
      <c r="E50" s="246"/>
      <c r="F50" s="246"/>
      <c r="G50" s="246"/>
      <c r="H50" s="246"/>
      <c r="I50" s="246"/>
      <c r="J50" s="246"/>
      <c r="K50" s="247"/>
      <c r="L50" s="122" t="s">
        <v>13</v>
      </c>
      <c r="M50" s="6">
        <f>M46-M47-M48</f>
        <v>0</v>
      </c>
      <c r="N50" s="6"/>
      <c r="O50" s="140"/>
      <c r="P50" s="6"/>
      <c r="Q50" s="6"/>
      <c r="R50" s="140"/>
      <c r="S50" s="77"/>
      <c r="T50" s="76"/>
      <c r="U50" s="23"/>
    </row>
    <row r="51" spans="1:20" ht="33.75">
      <c r="A51" s="7" t="s">
        <v>14</v>
      </c>
      <c r="B51" s="7" t="s">
        <v>11</v>
      </c>
      <c r="C51" s="25" t="s">
        <v>24</v>
      </c>
      <c r="D51" s="25" t="s">
        <v>20</v>
      </c>
      <c r="E51" s="30" t="s">
        <v>2</v>
      </c>
      <c r="F51" s="25" t="s">
        <v>19</v>
      </c>
      <c r="G51" s="25" t="s">
        <v>18</v>
      </c>
      <c r="H51" s="30" t="s">
        <v>17</v>
      </c>
      <c r="I51" s="30" t="s">
        <v>16</v>
      </c>
      <c r="J51" s="25" t="s">
        <v>3</v>
      </c>
      <c r="K51" s="25" t="s">
        <v>4</v>
      </c>
      <c r="L51" s="123" t="s">
        <v>5</v>
      </c>
      <c r="M51" s="7" t="s">
        <v>21</v>
      </c>
      <c r="N51" s="7" t="s">
        <v>37</v>
      </c>
      <c r="O51" s="123" t="s">
        <v>40</v>
      </c>
      <c r="P51" s="7" t="s">
        <v>22</v>
      </c>
      <c r="Q51" s="22" t="s">
        <v>38</v>
      </c>
      <c r="R51" s="133" t="s">
        <v>39</v>
      </c>
      <c r="S51" s="208" t="s">
        <v>27</v>
      </c>
      <c r="T51" s="208"/>
    </row>
    <row r="52" spans="1:20" s="113" customFormat="1" ht="11.25" customHeight="1">
      <c r="A52" s="107"/>
      <c r="B52" s="98"/>
      <c r="C52" s="99"/>
      <c r="D52" s="100"/>
      <c r="E52" s="100"/>
      <c r="F52" s="99"/>
      <c r="G52" s="105"/>
      <c r="H52" s="101"/>
      <c r="I52" s="102"/>
      <c r="J52" s="106"/>
      <c r="K52" s="106"/>
      <c r="L52" s="125"/>
      <c r="M52" s="106"/>
      <c r="N52" s="106"/>
      <c r="O52" s="124"/>
      <c r="P52" s="68"/>
      <c r="Q52" s="68"/>
      <c r="R52" s="124"/>
      <c r="S52" s="222"/>
      <c r="T52" s="222"/>
    </row>
    <row r="53" spans="1:20" ht="12" customHeight="1">
      <c r="A53" s="45"/>
      <c r="B53" s="8"/>
      <c r="C53" s="9"/>
      <c r="D53" s="13"/>
      <c r="E53" s="13"/>
      <c r="F53" s="9"/>
      <c r="G53" s="10"/>
      <c r="H53" s="11"/>
      <c r="I53" s="16"/>
      <c r="J53" s="12"/>
      <c r="K53" s="12"/>
      <c r="L53" s="125"/>
      <c r="M53" s="12"/>
      <c r="N53" s="12"/>
      <c r="O53" s="125"/>
      <c r="P53" s="12"/>
      <c r="Q53" s="12"/>
      <c r="R53" s="125"/>
      <c r="S53" s="223"/>
      <c r="T53" s="223"/>
    </row>
    <row r="54" spans="1:20" ht="11.25">
      <c r="A54" s="45"/>
      <c r="B54" s="8"/>
      <c r="C54" s="9"/>
      <c r="D54" s="13"/>
      <c r="E54" s="13"/>
      <c r="F54" s="9"/>
      <c r="G54" s="10"/>
      <c r="H54" s="11"/>
      <c r="I54" s="16"/>
      <c r="J54" s="12"/>
      <c r="K54" s="12"/>
      <c r="L54" s="125"/>
      <c r="M54" s="12"/>
      <c r="N54" s="12"/>
      <c r="O54" s="125"/>
      <c r="P54" s="12"/>
      <c r="Q54" s="12"/>
      <c r="R54" s="125"/>
      <c r="S54" s="223"/>
      <c r="T54" s="223"/>
    </row>
    <row r="55" ht="11.25">
      <c r="S55" s="23"/>
    </row>
    <row r="56" spans="1:20" s="94" customFormat="1" ht="22.5">
      <c r="A56" s="233" t="s">
        <v>8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5"/>
      <c r="M56" s="147" t="s">
        <v>41</v>
      </c>
      <c r="N56" s="147" t="s">
        <v>37</v>
      </c>
      <c r="O56" s="148" t="s">
        <v>42</v>
      </c>
      <c r="P56" s="147" t="s">
        <v>43</v>
      </c>
      <c r="Q56" s="147" t="s">
        <v>44</v>
      </c>
      <c r="R56" s="148" t="s">
        <v>39</v>
      </c>
      <c r="S56" s="72" t="s">
        <v>25</v>
      </c>
      <c r="T56" s="73" t="s">
        <v>26</v>
      </c>
    </row>
    <row r="57" spans="1:21" ht="11.25">
      <c r="A57" s="238"/>
      <c r="B57" s="239"/>
      <c r="C57" s="251"/>
      <c r="D57" s="252"/>
      <c r="E57" s="252"/>
      <c r="F57" s="252"/>
      <c r="G57" s="252"/>
      <c r="H57" s="252"/>
      <c r="I57" s="252"/>
      <c r="J57" s="252"/>
      <c r="K57" s="253"/>
      <c r="L57" s="130" t="s">
        <v>12</v>
      </c>
      <c r="M57" s="3">
        <v>13020</v>
      </c>
      <c r="N57" s="3"/>
      <c r="O57" s="138"/>
      <c r="P57" s="3"/>
      <c r="Q57" s="3"/>
      <c r="R57" s="138"/>
      <c r="S57" s="74"/>
      <c r="T57" s="74"/>
      <c r="U57" s="23"/>
    </row>
    <row r="58" spans="1:21" ht="11.25">
      <c r="A58" s="238"/>
      <c r="B58" s="239"/>
      <c r="C58" s="33"/>
      <c r="D58" s="87"/>
      <c r="E58" s="87"/>
      <c r="F58" s="32"/>
      <c r="G58" s="32"/>
      <c r="H58" s="32"/>
      <c r="I58" s="92"/>
      <c r="J58" s="32"/>
      <c r="K58" s="193"/>
      <c r="L58" s="121" t="s">
        <v>28</v>
      </c>
      <c r="M58" s="4">
        <f aca="true" t="shared" si="7" ref="M58:R58">+M63</f>
        <v>12566.67</v>
      </c>
      <c r="N58" s="4">
        <f t="shared" si="7"/>
        <v>2513.33</v>
      </c>
      <c r="O58" s="139">
        <f t="shared" si="7"/>
        <v>15080</v>
      </c>
      <c r="P58" s="4">
        <f t="shared" si="7"/>
        <v>6283.335</v>
      </c>
      <c r="Q58" s="4">
        <f t="shared" si="7"/>
        <v>1256.665</v>
      </c>
      <c r="R58" s="139">
        <f t="shared" si="7"/>
        <v>7540</v>
      </c>
      <c r="S58" s="5">
        <f>R58*0.375</f>
        <v>2827.5</v>
      </c>
      <c r="T58" s="5">
        <f>R58-S58</f>
        <v>4712.5</v>
      </c>
      <c r="U58" s="23"/>
    </row>
    <row r="59" spans="1:21" ht="11.25">
      <c r="A59" s="238"/>
      <c r="B59" s="239"/>
      <c r="C59" s="33"/>
      <c r="D59" s="87"/>
      <c r="E59" s="87"/>
      <c r="F59" s="32"/>
      <c r="G59" s="32"/>
      <c r="H59" s="32"/>
      <c r="I59" s="92"/>
      <c r="J59" s="32"/>
      <c r="K59" s="34"/>
      <c r="L59" s="128" t="s">
        <v>29</v>
      </c>
      <c r="M59" s="4">
        <f>+M64</f>
        <v>393.33</v>
      </c>
      <c r="N59" s="4"/>
      <c r="O59" s="139">
        <f>+N59+M59</f>
        <v>393.33</v>
      </c>
      <c r="P59" s="4">
        <f>+P64</f>
        <v>196.665</v>
      </c>
      <c r="Q59" s="4"/>
      <c r="R59" s="139">
        <f>+Q59+P59</f>
        <v>196.665</v>
      </c>
      <c r="S59" s="5">
        <f>R59*0.375</f>
        <v>73.749375</v>
      </c>
      <c r="T59" s="5">
        <f>R59-S59</f>
        <v>122.91562499999999</v>
      </c>
      <c r="U59" s="23"/>
    </row>
    <row r="60" spans="1:21" ht="11.25">
      <c r="A60" s="238"/>
      <c r="B60" s="239"/>
      <c r="C60" s="33"/>
      <c r="D60" s="87"/>
      <c r="E60" s="87"/>
      <c r="F60" s="32"/>
      <c r="G60" s="32"/>
      <c r="H60" s="32"/>
      <c r="I60" s="92"/>
      <c r="J60" s="32"/>
      <c r="K60" s="34"/>
      <c r="L60" s="128" t="s">
        <v>158</v>
      </c>
      <c r="M60" s="4">
        <f>+M65</f>
        <v>0</v>
      </c>
      <c r="N60" s="4">
        <f>+N65</f>
        <v>78.67</v>
      </c>
      <c r="O60" s="139">
        <f>+N60+M60</f>
        <v>78.67</v>
      </c>
      <c r="P60" s="4">
        <f>+P65</f>
        <v>0</v>
      </c>
      <c r="Q60" s="4">
        <f>+Q65</f>
        <v>39.335</v>
      </c>
      <c r="R60" s="139">
        <f>+Q60+P60</f>
        <v>39.335</v>
      </c>
      <c r="S60" s="5">
        <f>R60*0.375</f>
        <v>14.750625</v>
      </c>
      <c r="T60" s="5">
        <f>R60-S60</f>
        <v>24.584375</v>
      </c>
      <c r="U60" s="23"/>
    </row>
    <row r="61" spans="1:21" ht="11.25">
      <c r="A61" s="240"/>
      <c r="B61" s="241"/>
      <c r="C61" s="245"/>
      <c r="D61" s="246"/>
      <c r="E61" s="246"/>
      <c r="F61" s="246"/>
      <c r="G61" s="246"/>
      <c r="H61" s="246"/>
      <c r="I61" s="246"/>
      <c r="J61" s="246"/>
      <c r="K61" s="247"/>
      <c r="L61" s="122" t="s">
        <v>13</v>
      </c>
      <c r="M61" s="6">
        <f>M57-M58-M59</f>
        <v>59.99999999999994</v>
      </c>
      <c r="N61" s="6"/>
      <c r="O61" s="140"/>
      <c r="P61" s="6"/>
      <c r="Q61" s="6"/>
      <c r="R61" s="140"/>
      <c r="S61" s="76"/>
      <c r="T61" s="76"/>
      <c r="U61" s="23"/>
    </row>
    <row r="62" spans="1:20" ht="36.75" customHeight="1">
      <c r="A62" s="7" t="s">
        <v>14</v>
      </c>
      <c r="B62" s="7" t="s">
        <v>11</v>
      </c>
      <c r="C62" s="25" t="s">
        <v>24</v>
      </c>
      <c r="D62" s="25" t="s">
        <v>20</v>
      </c>
      <c r="E62" s="30" t="s">
        <v>2</v>
      </c>
      <c r="F62" s="25" t="s">
        <v>19</v>
      </c>
      <c r="G62" s="25" t="s">
        <v>18</v>
      </c>
      <c r="H62" s="30" t="s">
        <v>17</v>
      </c>
      <c r="I62" s="30" t="s">
        <v>16</v>
      </c>
      <c r="J62" s="25" t="s">
        <v>3</v>
      </c>
      <c r="K62" s="25" t="s">
        <v>4</v>
      </c>
      <c r="L62" s="123" t="s">
        <v>5</v>
      </c>
      <c r="M62" s="7" t="s">
        <v>21</v>
      </c>
      <c r="N62" s="7" t="s">
        <v>37</v>
      </c>
      <c r="O62" s="123" t="s">
        <v>40</v>
      </c>
      <c r="P62" s="7" t="s">
        <v>22</v>
      </c>
      <c r="Q62" s="22" t="s">
        <v>38</v>
      </c>
      <c r="R62" s="133" t="s">
        <v>39</v>
      </c>
      <c r="S62" s="208" t="s">
        <v>27</v>
      </c>
      <c r="T62" s="208"/>
    </row>
    <row r="63" spans="1:21" ht="22.5">
      <c r="A63" s="43" t="s">
        <v>15</v>
      </c>
      <c r="B63" s="8"/>
      <c r="C63" s="99" t="s">
        <v>46</v>
      </c>
      <c r="D63" s="13" t="s">
        <v>52</v>
      </c>
      <c r="E63" s="13" t="s">
        <v>49</v>
      </c>
      <c r="F63" s="13">
        <v>12</v>
      </c>
      <c r="G63" s="109">
        <v>38768</v>
      </c>
      <c r="H63" s="109">
        <v>38777</v>
      </c>
      <c r="I63" s="109" t="s">
        <v>50</v>
      </c>
      <c r="J63" s="110">
        <v>12566.67</v>
      </c>
      <c r="K63" s="110">
        <v>2513.33</v>
      </c>
      <c r="L63" s="134">
        <f>J63+K63</f>
        <v>15080</v>
      </c>
      <c r="M63" s="12">
        <v>12566.67</v>
      </c>
      <c r="N63" s="12">
        <v>2513.33</v>
      </c>
      <c r="O63" s="124">
        <f>+N63+M63</f>
        <v>15080</v>
      </c>
      <c r="P63" s="68">
        <f>+M63*0.5</f>
        <v>6283.335</v>
      </c>
      <c r="Q63" s="68">
        <f>+N63*0.5</f>
        <v>1256.665</v>
      </c>
      <c r="R63" s="124">
        <f>+Q63+P63</f>
        <v>7540</v>
      </c>
      <c r="S63" s="204"/>
      <c r="T63" s="205"/>
      <c r="U63" s="146"/>
    </row>
    <row r="64" spans="1:21" ht="22.5">
      <c r="A64" s="43" t="s">
        <v>90</v>
      </c>
      <c r="B64" s="8"/>
      <c r="C64" s="99" t="s">
        <v>46</v>
      </c>
      <c r="D64" s="14" t="s">
        <v>52</v>
      </c>
      <c r="E64" s="96" t="s">
        <v>49</v>
      </c>
      <c r="F64" s="8">
        <v>12</v>
      </c>
      <c r="G64" s="15">
        <v>38768</v>
      </c>
      <c r="H64" s="16">
        <v>39000</v>
      </c>
      <c r="I64" s="16" t="s">
        <v>50</v>
      </c>
      <c r="J64" s="12">
        <v>393.33</v>
      </c>
      <c r="K64" s="12">
        <v>78.666</v>
      </c>
      <c r="L64" s="131">
        <v>471.9959999999999</v>
      </c>
      <c r="M64" s="12">
        <v>393.33</v>
      </c>
      <c r="N64" s="12"/>
      <c r="O64" s="124">
        <f>+N64+M64</f>
        <v>393.33</v>
      </c>
      <c r="P64" s="68">
        <f>+M64*0.5</f>
        <v>196.665</v>
      </c>
      <c r="Q64" s="68">
        <f>+N64*0.5</f>
        <v>0</v>
      </c>
      <c r="R64" s="124">
        <f>+Q64+P64</f>
        <v>196.665</v>
      </c>
      <c r="S64" s="204"/>
      <c r="T64" s="205"/>
      <c r="U64" s="145"/>
    </row>
    <row r="65" spans="1:21" ht="22.5">
      <c r="A65" s="43" t="s">
        <v>111</v>
      </c>
      <c r="B65" s="8"/>
      <c r="C65" s="99" t="s">
        <v>46</v>
      </c>
      <c r="D65" s="14" t="s">
        <v>52</v>
      </c>
      <c r="E65" s="96" t="s">
        <v>49</v>
      </c>
      <c r="F65" s="8">
        <v>12</v>
      </c>
      <c r="G65" s="15">
        <v>38768</v>
      </c>
      <c r="H65" s="16">
        <v>39000</v>
      </c>
      <c r="I65" s="16" t="s">
        <v>50</v>
      </c>
      <c r="J65" s="12"/>
      <c r="K65" s="12"/>
      <c r="L65" s="131"/>
      <c r="M65" s="12"/>
      <c r="N65" s="12">
        <v>78.67</v>
      </c>
      <c r="O65" s="124">
        <f>+N65+M65</f>
        <v>78.67</v>
      </c>
      <c r="P65" s="68">
        <f>+M65*0.5</f>
        <v>0</v>
      </c>
      <c r="Q65" s="68">
        <f>+N65*0.5</f>
        <v>39.335</v>
      </c>
      <c r="R65" s="124">
        <f>+Q65+P65</f>
        <v>39.335</v>
      </c>
      <c r="S65" s="204" t="s">
        <v>160</v>
      </c>
      <c r="T65" s="205"/>
      <c r="U65" s="145"/>
    </row>
    <row r="66" spans="1:21" ht="11.25">
      <c r="A66" s="45"/>
      <c r="B66" s="8"/>
      <c r="C66" s="9"/>
      <c r="D66" s="13"/>
      <c r="E66" s="13"/>
      <c r="F66" s="9"/>
      <c r="G66" s="10"/>
      <c r="H66" s="11"/>
      <c r="I66" s="16"/>
      <c r="J66" s="12"/>
      <c r="K66" s="12"/>
      <c r="L66" s="125"/>
      <c r="M66" s="12"/>
      <c r="N66" s="12"/>
      <c r="O66" s="124">
        <f>SUM(M66:N66)</f>
        <v>0</v>
      </c>
      <c r="P66" s="68">
        <f>M66*0.65</f>
        <v>0</v>
      </c>
      <c r="Q66" s="68">
        <f>N66*0.65</f>
        <v>0</v>
      </c>
      <c r="R66" s="124">
        <f>SUM(P66:Q66)</f>
        <v>0</v>
      </c>
      <c r="S66" s="223"/>
      <c r="T66" s="223"/>
      <c r="U66" s="145"/>
    </row>
    <row r="67" spans="19:21" ht="11.25">
      <c r="S67" s="23"/>
      <c r="U67" s="145"/>
    </row>
    <row r="68" spans="1:21" s="94" customFormat="1" ht="22.5">
      <c r="A68" s="233" t="s">
        <v>23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5"/>
      <c r="M68" s="147" t="s">
        <v>41</v>
      </c>
      <c r="N68" s="147" t="s">
        <v>37</v>
      </c>
      <c r="O68" s="148" t="s">
        <v>42</v>
      </c>
      <c r="P68" s="147" t="s">
        <v>43</v>
      </c>
      <c r="Q68" s="147" t="s">
        <v>44</v>
      </c>
      <c r="R68" s="148" t="s">
        <v>39</v>
      </c>
      <c r="S68" s="78" t="s">
        <v>25</v>
      </c>
      <c r="T68" s="79" t="s">
        <v>26</v>
      </c>
      <c r="U68" s="150"/>
    </row>
    <row r="69" spans="1:21" ht="11.25">
      <c r="A69" s="238"/>
      <c r="B69" s="239"/>
      <c r="C69" s="242"/>
      <c r="D69" s="243"/>
      <c r="E69" s="243"/>
      <c r="F69" s="243"/>
      <c r="G69" s="243"/>
      <c r="H69" s="243"/>
      <c r="I69" s="243"/>
      <c r="J69" s="243"/>
      <c r="K69" s="244"/>
      <c r="L69" s="130" t="s">
        <v>12</v>
      </c>
      <c r="M69" s="3">
        <v>17000</v>
      </c>
      <c r="N69" s="3"/>
      <c r="O69" s="138"/>
      <c r="P69" s="3"/>
      <c r="Q69" s="3"/>
      <c r="R69" s="138"/>
      <c r="S69" s="80"/>
      <c r="T69" s="80"/>
      <c r="U69" s="145"/>
    </row>
    <row r="70" spans="1:21" ht="11.25">
      <c r="A70" s="238"/>
      <c r="B70" s="239"/>
      <c r="C70" s="33"/>
      <c r="D70" s="87"/>
      <c r="E70" s="87"/>
      <c r="F70" s="32"/>
      <c r="G70" s="32"/>
      <c r="H70" s="32"/>
      <c r="I70" s="92"/>
      <c r="J70" s="32"/>
      <c r="K70" s="193"/>
      <c r="L70" s="121" t="s">
        <v>28</v>
      </c>
      <c r="M70" s="4"/>
      <c r="N70" s="4"/>
      <c r="O70" s="139"/>
      <c r="P70" s="4"/>
      <c r="Q70" s="4"/>
      <c r="R70" s="139"/>
      <c r="S70" s="5">
        <f>R70*0.375</f>
        <v>0</v>
      </c>
      <c r="T70" s="5">
        <f>R70-S70</f>
        <v>0</v>
      </c>
      <c r="U70" s="145"/>
    </row>
    <row r="71" spans="1:21" ht="11.25">
      <c r="A71" s="238"/>
      <c r="B71" s="239"/>
      <c r="C71" s="33"/>
      <c r="D71" s="87"/>
      <c r="E71" s="87"/>
      <c r="F71" s="32"/>
      <c r="G71" s="32"/>
      <c r="H71" s="32"/>
      <c r="I71" s="92"/>
      <c r="J71" s="32"/>
      <c r="K71" s="34"/>
      <c r="L71" s="121" t="s">
        <v>29</v>
      </c>
      <c r="M71" s="4">
        <f>SUM(M75:M77)</f>
        <v>6279.150000000001</v>
      </c>
      <c r="N71" s="4"/>
      <c r="O71" s="139">
        <f>+M71+N71</f>
        <v>6279.150000000001</v>
      </c>
      <c r="P71" s="4">
        <f>SUM(P75:P77)</f>
        <v>3139.5750000000003</v>
      </c>
      <c r="Q71" s="4"/>
      <c r="R71" s="139">
        <f>+P71+Q71</f>
        <v>3139.5750000000003</v>
      </c>
      <c r="S71" s="5">
        <f>R71*0.375</f>
        <v>1177.340625</v>
      </c>
      <c r="T71" s="5">
        <f>R71-S71</f>
        <v>1962.2343750000002</v>
      </c>
      <c r="U71" s="145"/>
    </row>
    <row r="72" spans="1:21" ht="11.25">
      <c r="A72" s="238"/>
      <c r="B72" s="239"/>
      <c r="C72" s="33"/>
      <c r="D72" s="87"/>
      <c r="E72" s="87"/>
      <c r="F72" s="32"/>
      <c r="G72" s="32"/>
      <c r="H72" s="32"/>
      <c r="I72" s="92"/>
      <c r="J72" s="32"/>
      <c r="K72" s="34"/>
      <c r="L72" s="121" t="s">
        <v>158</v>
      </c>
      <c r="M72" s="4">
        <f>SUM(M78:M83)</f>
        <v>10465.25</v>
      </c>
      <c r="N72" s="4">
        <f>SUM(N78:N83)</f>
        <v>3348.8800000000006</v>
      </c>
      <c r="O72" s="139">
        <f>+M72+N72</f>
        <v>13814.130000000001</v>
      </c>
      <c r="P72" s="4">
        <f>SUM(P78:P83)</f>
        <v>5232.625</v>
      </c>
      <c r="Q72" s="4">
        <f>SUM(Q78:Q83)</f>
        <v>1674.4400000000003</v>
      </c>
      <c r="R72" s="139">
        <f>+P72+Q72</f>
        <v>6907.0650000000005</v>
      </c>
      <c r="S72" s="5">
        <f>R72*0.375</f>
        <v>2590.149375</v>
      </c>
      <c r="T72" s="5">
        <f>R72-S72</f>
        <v>4316.915625000001</v>
      </c>
      <c r="U72" s="145"/>
    </row>
    <row r="73" spans="1:21" ht="11.25">
      <c r="A73" s="240"/>
      <c r="B73" s="241"/>
      <c r="C73" s="35"/>
      <c r="D73" s="88"/>
      <c r="E73" s="88"/>
      <c r="F73" s="36"/>
      <c r="G73" s="36"/>
      <c r="H73" s="36"/>
      <c r="I73" s="93"/>
      <c r="J73" s="36"/>
      <c r="K73" s="37"/>
      <c r="L73" s="122" t="s">
        <v>13</v>
      </c>
      <c r="M73" s="6">
        <f>M69-M70-M71-M72</f>
        <v>255.59999999999854</v>
      </c>
      <c r="N73" s="6"/>
      <c r="O73" s="140"/>
      <c r="P73" s="6"/>
      <c r="Q73" s="6"/>
      <c r="R73" s="140"/>
      <c r="S73" s="76"/>
      <c r="T73" s="76"/>
      <c r="U73" s="145"/>
    </row>
    <row r="74" spans="1:21" ht="33.75">
      <c r="A74" s="7" t="s">
        <v>14</v>
      </c>
      <c r="B74" s="7" t="s">
        <v>11</v>
      </c>
      <c r="C74" s="25" t="s">
        <v>24</v>
      </c>
      <c r="D74" s="25" t="s">
        <v>20</v>
      </c>
      <c r="E74" s="30" t="s">
        <v>2</v>
      </c>
      <c r="F74" s="25" t="s">
        <v>19</v>
      </c>
      <c r="G74" s="25" t="s">
        <v>18</v>
      </c>
      <c r="H74" s="30" t="s">
        <v>17</v>
      </c>
      <c r="I74" s="30" t="s">
        <v>16</v>
      </c>
      <c r="J74" s="25" t="s">
        <v>3</v>
      </c>
      <c r="K74" s="25" t="s">
        <v>4</v>
      </c>
      <c r="L74" s="123" t="s">
        <v>5</v>
      </c>
      <c r="M74" s="7" t="s">
        <v>21</v>
      </c>
      <c r="N74" s="7" t="s">
        <v>37</v>
      </c>
      <c r="O74" s="123" t="s">
        <v>40</v>
      </c>
      <c r="P74" s="7" t="s">
        <v>22</v>
      </c>
      <c r="Q74" s="22" t="s">
        <v>38</v>
      </c>
      <c r="R74" s="133" t="s">
        <v>39</v>
      </c>
      <c r="S74" s="208" t="s">
        <v>27</v>
      </c>
      <c r="T74" s="208"/>
      <c r="U74" s="145"/>
    </row>
    <row r="75" spans="1:21" ht="33.75">
      <c r="A75" s="107" t="s">
        <v>90</v>
      </c>
      <c r="B75" s="103"/>
      <c r="C75" s="99" t="s">
        <v>46</v>
      </c>
      <c r="D75" s="100" t="s">
        <v>95</v>
      </c>
      <c r="E75" s="13" t="s">
        <v>49</v>
      </c>
      <c r="F75" s="18">
        <v>156</v>
      </c>
      <c r="G75" s="19">
        <v>38992</v>
      </c>
      <c r="H75" s="15">
        <v>39000</v>
      </c>
      <c r="I75" s="16" t="s">
        <v>50</v>
      </c>
      <c r="J75" s="20">
        <v>2093.05</v>
      </c>
      <c r="K75" s="21">
        <v>418.61</v>
      </c>
      <c r="L75" s="132">
        <v>2511.66</v>
      </c>
      <c r="M75" s="12">
        <v>2093.05</v>
      </c>
      <c r="N75" s="12"/>
      <c r="O75" s="124">
        <f>+N75+M75</f>
        <v>2093.05</v>
      </c>
      <c r="P75" s="68">
        <f aca="true" t="shared" si="8" ref="P75:Q77">+M75*0.5</f>
        <v>1046.525</v>
      </c>
      <c r="Q75" s="68">
        <f t="shared" si="8"/>
        <v>0</v>
      </c>
      <c r="R75" s="124">
        <f>+Q75+P75</f>
        <v>1046.525</v>
      </c>
      <c r="S75" s="204"/>
      <c r="T75" s="205"/>
      <c r="U75" s="145"/>
    </row>
    <row r="76" spans="1:21" ht="45">
      <c r="A76" s="107" t="s">
        <v>90</v>
      </c>
      <c r="B76" s="103"/>
      <c r="C76" s="99" t="s">
        <v>46</v>
      </c>
      <c r="D76" s="100" t="s">
        <v>96</v>
      </c>
      <c r="E76" s="13" t="s">
        <v>49</v>
      </c>
      <c r="F76" s="18">
        <v>171</v>
      </c>
      <c r="G76" s="19">
        <v>39034</v>
      </c>
      <c r="H76" s="15">
        <v>39142</v>
      </c>
      <c r="I76" s="16" t="s">
        <v>50</v>
      </c>
      <c r="J76" s="20">
        <v>2093.05</v>
      </c>
      <c r="K76" s="21">
        <v>418.61</v>
      </c>
      <c r="L76" s="132">
        <v>2511.66</v>
      </c>
      <c r="M76" s="12">
        <v>2093.05</v>
      </c>
      <c r="N76" s="12"/>
      <c r="O76" s="124">
        <f>+N76+M76</f>
        <v>2093.05</v>
      </c>
      <c r="P76" s="68">
        <f t="shared" si="8"/>
        <v>1046.525</v>
      </c>
      <c r="Q76" s="68">
        <f t="shared" si="8"/>
        <v>0</v>
      </c>
      <c r="R76" s="124">
        <f>+Q76+P76</f>
        <v>1046.525</v>
      </c>
      <c r="S76" s="204"/>
      <c r="T76" s="205"/>
      <c r="U76" s="194"/>
    </row>
    <row r="77" spans="1:21" ht="45">
      <c r="A77" s="107" t="s">
        <v>90</v>
      </c>
      <c r="B77" s="103"/>
      <c r="C77" s="99" t="s">
        <v>46</v>
      </c>
      <c r="D77" s="100" t="s">
        <v>97</v>
      </c>
      <c r="E77" s="13" t="s">
        <v>49</v>
      </c>
      <c r="F77" s="18">
        <v>184</v>
      </c>
      <c r="G77" s="19">
        <v>39058</v>
      </c>
      <c r="H77" s="15">
        <v>39143</v>
      </c>
      <c r="I77" s="16" t="s">
        <v>50</v>
      </c>
      <c r="J77" s="20">
        <v>2093.05</v>
      </c>
      <c r="K77" s="21">
        <v>418.61</v>
      </c>
      <c r="L77" s="132">
        <v>2511.66</v>
      </c>
      <c r="M77" s="12">
        <v>2093.05</v>
      </c>
      <c r="N77" s="12"/>
      <c r="O77" s="124">
        <f>+N77+M77</f>
        <v>2093.05</v>
      </c>
      <c r="P77" s="68">
        <f t="shared" si="8"/>
        <v>1046.525</v>
      </c>
      <c r="Q77" s="68">
        <f t="shared" si="8"/>
        <v>0</v>
      </c>
      <c r="R77" s="124">
        <f>+Q77+P77</f>
        <v>1046.525</v>
      </c>
      <c r="S77" s="204"/>
      <c r="T77" s="205"/>
      <c r="U77" s="194"/>
    </row>
    <row r="78" spans="1:21" ht="11.25">
      <c r="A78" s="107" t="s">
        <v>111</v>
      </c>
      <c r="B78" s="103"/>
      <c r="C78" s="99" t="s">
        <v>46</v>
      </c>
      <c r="D78" s="100"/>
      <c r="E78" s="13"/>
      <c r="F78" s="18"/>
      <c r="G78" s="19"/>
      <c r="H78" s="15"/>
      <c r="I78" s="16"/>
      <c r="J78" s="20"/>
      <c r="K78" s="21"/>
      <c r="L78" s="132"/>
      <c r="M78" s="12"/>
      <c r="N78" s="12">
        <f>SUM(K75:K77)</f>
        <v>1255.83</v>
      </c>
      <c r="O78" s="124">
        <f>+N78+M78</f>
        <v>1255.83</v>
      </c>
      <c r="P78" s="68">
        <f>+M78*0.5</f>
        <v>0</v>
      </c>
      <c r="Q78" s="68">
        <f>+N78*0.5</f>
        <v>627.915</v>
      </c>
      <c r="R78" s="124">
        <f>+Q78+P78</f>
        <v>627.915</v>
      </c>
      <c r="S78" s="204" t="s">
        <v>161</v>
      </c>
      <c r="T78" s="205"/>
      <c r="U78" s="194"/>
    </row>
    <row r="79" spans="1:21" ht="33.75">
      <c r="A79" s="107" t="s">
        <v>111</v>
      </c>
      <c r="B79" s="103"/>
      <c r="C79" s="99" t="s">
        <v>46</v>
      </c>
      <c r="D79" s="100" t="s">
        <v>124</v>
      </c>
      <c r="E79" s="13" t="s">
        <v>49</v>
      </c>
      <c r="F79" s="18">
        <v>3</v>
      </c>
      <c r="G79" s="19">
        <v>39098</v>
      </c>
      <c r="H79" s="15">
        <v>39280</v>
      </c>
      <c r="I79" s="16" t="s">
        <v>50</v>
      </c>
      <c r="J79" s="20">
        <v>2093.05</v>
      </c>
      <c r="K79" s="21">
        <v>418.61</v>
      </c>
      <c r="L79" s="132">
        <v>2511.66</v>
      </c>
      <c r="M79" s="20">
        <v>2093.05</v>
      </c>
      <c r="N79" s="21">
        <v>418.61</v>
      </c>
      <c r="O79" s="124">
        <f>+N79+M79</f>
        <v>2511.6600000000003</v>
      </c>
      <c r="P79" s="68">
        <f>+M79*0.5</f>
        <v>1046.525</v>
      </c>
      <c r="Q79" s="68">
        <f>+N79*0.5</f>
        <v>209.305</v>
      </c>
      <c r="R79" s="124">
        <f>+Q79+P79</f>
        <v>1255.8300000000002</v>
      </c>
      <c r="S79" s="264" t="s">
        <v>123</v>
      </c>
      <c r="T79" s="265"/>
      <c r="U79" s="194"/>
    </row>
    <row r="80" spans="1:21" ht="33.75">
      <c r="A80" s="107" t="s">
        <v>111</v>
      </c>
      <c r="B80" s="103"/>
      <c r="C80" s="99" t="s">
        <v>46</v>
      </c>
      <c r="D80" s="100" t="s">
        <v>125</v>
      </c>
      <c r="E80" s="13" t="s">
        <v>49</v>
      </c>
      <c r="F80" s="18">
        <v>17</v>
      </c>
      <c r="G80" s="19">
        <v>39128</v>
      </c>
      <c r="H80" s="15">
        <v>39402</v>
      </c>
      <c r="I80" s="16" t="s">
        <v>50</v>
      </c>
      <c r="J80" s="20">
        <v>2093.05</v>
      </c>
      <c r="K80" s="21">
        <v>418.61</v>
      </c>
      <c r="L80" s="132">
        <v>2511.66</v>
      </c>
      <c r="M80" s="20">
        <v>2093.05</v>
      </c>
      <c r="N80" s="21">
        <v>418.61</v>
      </c>
      <c r="O80" s="124">
        <f>+N80+M80</f>
        <v>2511.6600000000003</v>
      </c>
      <c r="P80" s="68">
        <f>+M80*0.5</f>
        <v>1046.525</v>
      </c>
      <c r="Q80" s="68">
        <f>+N80*0.5</f>
        <v>209.305</v>
      </c>
      <c r="R80" s="124">
        <f>+Q80+P80</f>
        <v>1255.8300000000002</v>
      </c>
      <c r="S80" s="82"/>
      <c r="T80" s="83"/>
      <c r="U80" s="194"/>
    </row>
    <row r="81" spans="1:21" ht="33.75">
      <c r="A81" s="107" t="s">
        <v>111</v>
      </c>
      <c r="B81" s="103"/>
      <c r="C81" s="99" t="s">
        <v>46</v>
      </c>
      <c r="D81" s="100" t="s">
        <v>126</v>
      </c>
      <c r="E81" s="13" t="s">
        <v>49</v>
      </c>
      <c r="F81" s="18">
        <v>24</v>
      </c>
      <c r="G81" s="19">
        <v>39156</v>
      </c>
      <c r="H81" s="15">
        <v>39402</v>
      </c>
      <c r="I81" s="16" t="s">
        <v>50</v>
      </c>
      <c r="J81" s="20">
        <v>2093.05</v>
      </c>
      <c r="K81" s="21">
        <v>418.61</v>
      </c>
      <c r="L81" s="132">
        <v>2511.66</v>
      </c>
      <c r="M81" s="20">
        <v>2093.05</v>
      </c>
      <c r="N81" s="21">
        <v>418.61</v>
      </c>
      <c r="O81" s="124">
        <f>+N81+M81</f>
        <v>2511.6600000000003</v>
      </c>
      <c r="P81" s="68">
        <f>+M81*0.5</f>
        <v>1046.525</v>
      </c>
      <c r="Q81" s="68">
        <f>+N81*0.5</f>
        <v>209.305</v>
      </c>
      <c r="R81" s="124">
        <f>+Q81+P81</f>
        <v>1255.8300000000002</v>
      </c>
      <c r="S81" s="82"/>
      <c r="T81" s="83"/>
      <c r="U81" s="194"/>
    </row>
    <row r="82" spans="1:21" ht="45">
      <c r="A82" s="107" t="s">
        <v>111</v>
      </c>
      <c r="B82" s="103"/>
      <c r="C82" s="99" t="s">
        <v>46</v>
      </c>
      <c r="D82" s="100" t="s">
        <v>127</v>
      </c>
      <c r="E82" s="13" t="s">
        <v>49</v>
      </c>
      <c r="F82" s="18">
        <v>58</v>
      </c>
      <c r="G82" s="19">
        <v>39184</v>
      </c>
      <c r="H82" s="15">
        <v>39570</v>
      </c>
      <c r="I82" s="16" t="s">
        <v>119</v>
      </c>
      <c r="J82" s="20">
        <v>2093.05</v>
      </c>
      <c r="K82" s="21">
        <v>418.61</v>
      </c>
      <c r="L82" s="132">
        <v>2511.66</v>
      </c>
      <c r="M82" s="20">
        <v>2093.05</v>
      </c>
      <c r="N82" s="21">
        <v>418.61</v>
      </c>
      <c r="O82" s="124">
        <f>+N82+M82</f>
        <v>2511.6600000000003</v>
      </c>
      <c r="P82" s="68">
        <f>+M82*0.5</f>
        <v>1046.525</v>
      </c>
      <c r="Q82" s="68">
        <f>+N82*0.5</f>
        <v>209.305</v>
      </c>
      <c r="R82" s="124">
        <f>+Q82+P82</f>
        <v>1255.8300000000002</v>
      </c>
      <c r="S82" s="264" t="s">
        <v>123</v>
      </c>
      <c r="T82" s="265"/>
      <c r="U82" s="194"/>
    </row>
    <row r="83" spans="1:21" ht="45">
      <c r="A83" s="107" t="s">
        <v>111</v>
      </c>
      <c r="B83" s="103"/>
      <c r="C83" s="99" t="s">
        <v>46</v>
      </c>
      <c r="D83" s="100" t="s">
        <v>128</v>
      </c>
      <c r="E83" s="13" t="s">
        <v>49</v>
      </c>
      <c r="F83" s="18">
        <v>65</v>
      </c>
      <c r="G83" s="19">
        <v>39204</v>
      </c>
      <c r="H83" s="15">
        <v>39570</v>
      </c>
      <c r="I83" s="16" t="s">
        <v>119</v>
      </c>
      <c r="J83" s="20">
        <v>2093.05</v>
      </c>
      <c r="K83" s="21">
        <v>418.61</v>
      </c>
      <c r="L83" s="132">
        <v>2511.66</v>
      </c>
      <c r="M83" s="20">
        <v>2093.05</v>
      </c>
      <c r="N83" s="21">
        <v>418.61</v>
      </c>
      <c r="O83" s="124">
        <f>+N83+M83</f>
        <v>2511.6600000000003</v>
      </c>
      <c r="P83" s="68">
        <f>+M83*0.5</f>
        <v>1046.525</v>
      </c>
      <c r="Q83" s="68">
        <f>+N83*0.5</f>
        <v>209.305</v>
      </c>
      <c r="R83" s="124">
        <f>+Q83+P83</f>
        <v>1255.8300000000002</v>
      </c>
      <c r="S83" s="264" t="s">
        <v>123</v>
      </c>
      <c r="T83" s="265"/>
      <c r="U83" s="194"/>
    </row>
    <row r="84" spans="1:20" ht="11.25">
      <c r="A84" s="43"/>
      <c r="B84" s="8"/>
      <c r="C84" s="9"/>
      <c r="D84" s="13"/>
      <c r="E84" s="13"/>
      <c r="F84" s="8"/>
      <c r="G84" s="15"/>
      <c r="H84" s="15"/>
      <c r="I84" s="16"/>
      <c r="J84" s="17"/>
      <c r="K84" s="21"/>
      <c r="L84" s="132"/>
      <c r="M84" s="12"/>
      <c r="N84" s="12"/>
      <c r="O84" s="124">
        <f>SUM(M84:N84)</f>
        <v>0</v>
      </c>
      <c r="P84" s="68">
        <f>M84*0.65</f>
        <v>0</v>
      </c>
      <c r="Q84" s="68">
        <f>N84*0.65</f>
        <v>0</v>
      </c>
      <c r="R84" s="124">
        <f>SUM(P84:Q84)</f>
        <v>0</v>
      </c>
      <c r="S84" s="223"/>
      <c r="T84" s="223"/>
    </row>
    <row r="85" ht="11.25">
      <c r="S85" s="23"/>
    </row>
    <row r="86" spans="1:20" s="94" customFormat="1" ht="22.5">
      <c r="A86" s="233" t="s">
        <v>9</v>
      </c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151"/>
      <c r="M86" s="147" t="s">
        <v>41</v>
      </c>
      <c r="N86" s="147" t="s">
        <v>37</v>
      </c>
      <c r="O86" s="148" t="s">
        <v>42</v>
      </c>
      <c r="P86" s="147" t="s">
        <v>43</v>
      </c>
      <c r="Q86" s="147" t="s">
        <v>44</v>
      </c>
      <c r="R86" s="148" t="s">
        <v>39</v>
      </c>
      <c r="S86" s="81" t="s">
        <v>25</v>
      </c>
      <c r="T86" s="81" t="s">
        <v>26</v>
      </c>
    </row>
    <row r="87" spans="1:21" ht="11.25">
      <c r="A87" s="238"/>
      <c r="B87" s="239"/>
      <c r="C87" s="242"/>
      <c r="D87" s="243"/>
      <c r="E87" s="243"/>
      <c r="F87" s="243"/>
      <c r="G87" s="243"/>
      <c r="H87" s="243"/>
      <c r="I87" s="243"/>
      <c r="J87" s="243"/>
      <c r="K87" s="244"/>
      <c r="L87" s="130" t="s">
        <v>12</v>
      </c>
      <c r="M87" s="3">
        <v>52800</v>
      </c>
      <c r="N87" s="3"/>
      <c r="O87" s="138"/>
      <c r="P87" s="3"/>
      <c r="Q87" s="3"/>
      <c r="R87" s="138"/>
      <c r="S87" s="74"/>
      <c r="T87" s="74"/>
      <c r="U87" s="23"/>
    </row>
    <row r="88" spans="1:21" ht="11.25">
      <c r="A88" s="238"/>
      <c r="B88" s="239"/>
      <c r="C88" s="33"/>
      <c r="D88" s="87"/>
      <c r="E88" s="87"/>
      <c r="F88" s="32"/>
      <c r="G88" s="32"/>
      <c r="H88" s="32"/>
      <c r="I88" s="92"/>
      <c r="J88" s="32"/>
      <c r="K88" s="193"/>
      <c r="L88" s="121" t="s">
        <v>28</v>
      </c>
      <c r="M88" s="4">
        <f aca="true" t="shared" si="9" ref="M88:R88">SUM(M97:M97)</f>
        <v>0</v>
      </c>
      <c r="N88" s="4">
        <f t="shared" si="9"/>
        <v>0</v>
      </c>
      <c r="O88" s="139">
        <f t="shared" si="9"/>
        <v>0</v>
      </c>
      <c r="P88" s="4">
        <f t="shared" si="9"/>
        <v>0</v>
      </c>
      <c r="Q88" s="4">
        <f t="shared" si="9"/>
        <v>0</v>
      </c>
      <c r="R88" s="139">
        <f t="shared" si="9"/>
        <v>0</v>
      </c>
      <c r="S88" s="5">
        <f>R88*0.375</f>
        <v>0</v>
      </c>
      <c r="T88" s="5">
        <f>R88-S88</f>
        <v>0</v>
      </c>
      <c r="U88" s="23"/>
    </row>
    <row r="89" spans="1:21" ht="11.25">
      <c r="A89" s="238"/>
      <c r="B89" s="239"/>
      <c r="C89" s="33"/>
      <c r="D89" s="87"/>
      <c r="E89" s="87"/>
      <c r="F89" s="32"/>
      <c r="G89" s="32"/>
      <c r="H89" s="32"/>
      <c r="I89" s="92"/>
      <c r="J89" s="32"/>
      <c r="K89" s="34"/>
      <c r="L89" s="121" t="s">
        <v>29</v>
      </c>
      <c r="M89" s="4">
        <f>SUM(M93:M94)</f>
        <v>35750</v>
      </c>
      <c r="N89" s="4"/>
      <c r="O89" s="139">
        <f>+N89+M89</f>
        <v>35750</v>
      </c>
      <c r="P89" s="4">
        <f>SUM(P93:P94)</f>
        <v>17875</v>
      </c>
      <c r="Q89" s="4"/>
      <c r="R89" s="139">
        <f>+Q89+P89</f>
        <v>17875</v>
      </c>
      <c r="S89" s="5">
        <f>R89*0.375</f>
        <v>6703.125</v>
      </c>
      <c r="T89" s="5">
        <f>R89-S89</f>
        <v>11171.875</v>
      </c>
      <c r="U89" s="23"/>
    </row>
    <row r="90" spans="1:21" ht="11.25">
      <c r="A90" s="238"/>
      <c r="B90" s="239"/>
      <c r="C90" s="33"/>
      <c r="D90" s="87"/>
      <c r="E90" s="87"/>
      <c r="F90" s="32"/>
      <c r="G90" s="32"/>
      <c r="H90" s="32"/>
      <c r="I90" s="92"/>
      <c r="J90" s="32"/>
      <c r="K90" s="34"/>
      <c r="L90" s="121" t="s">
        <v>158</v>
      </c>
      <c r="M90" s="4">
        <f>SUM(M95:M96)</f>
        <v>17050</v>
      </c>
      <c r="N90" s="4">
        <f>SUM(N95:N96)</f>
        <v>10560</v>
      </c>
      <c r="O90" s="139">
        <f>+N90+M90</f>
        <v>27610</v>
      </c>
      <c r="P90" s="4">
        <f>SUM(P95:P96)</f>
        <v>8525</v>
      </c>
      <c r="Q90" s="4">
        <f>SUM(Q95:Q96)</f>
        <v>5280</v>
      </c>
      <c r="R90" s="139">
        <f>+Q90+P90</f>
        <v>13805</v>
      </c>
      <c r="S90" s="5">
        <f>R90*0.375</f>
        <v>5176.875</v>
      </c>
      <c r="T90" s="5">
        <f>R90-S90</f>
        <v>8628.125</v>
      </c>
      <c r="U90" s="23"/>
    </row>
    <row r="91" spans="1:21" ht="11.25">
      <c r="A91" s="240"/>
      <c r="B91" s="241"/>
      <c r="C91" s="245"/>
      <c r="D91" s="246"/>
      <c r="E91" s="246"/>
      <c r="F91" s="246"/>
      <c r="G91" s="246"/>
      <c r="H91" s="246"/>
      <c r="I91" s="246"/>
      <c r="J91" s="246"/>
      <c r="K91" s="247"/>
      <c r="L91" s="122" t="s">
        <v>13</v>
      </c>
      <c r="M91" s="6">
        <f>M87-M88-M89-M90</f>
        <v>0</v>
      </c>
      <c r="N91" s="6"/>
      <c r="O91" s="140"/>
      <c r="P91" s="6"/>
      <c r="Q91" s="6"/>
      <c r="R91" s="140"/>
      <c r="S91" s="76"/>
      <c r="T91" s="76"/>
      <c r="U91" s="23"/>
    </row>
    <row r="92" spans="1:20" ht="33.75">
      <c r="A92" s="7" t="s">
        <v>14</v>
      </c>
      <c r="B92" s="7" t="s">
        <v>11</v>
      </c>
      <c r="C92" s="25" t="s">
        <v>24</v>
      </c>
      <c r="D92" s="25" t="s">
        <v>20</v>
      </c>
      <c r="E92" s="30" t="s">
        <v>2</v>
      </c>
      <c r="F92" s="25" t="s">
        <v>19</v>
      </c>
      <c r="G92" s="25" t="s">
        <v>18</v>
      </c>
      <c r="H92" s="30" t="s">
        <v>17</v>
      </c>
      <c r="I92" s="30" t="s">
        <v>16</v>
      </c>
      <c r="J92" s="25" t="s">
        <v>3</v>
      </c>
      <c r="K92" s="25" t="s">
        <v>4</v>
      </c>
      <c r="L92" s="123" t="s">
        <v>5</v>
      </c>
      <c r="M92" s="7" t="s">
        <v>21</v>
      </c>
      <c r="N92" s="7" t="s">
        <v>37</v>
      </c>
      <c r="O92" s="123" t="s">
        <v>40</v>
      </c>
      <c r="P92" s="7" t="s">
        <v>22</v>
      </c>
      <c r="Q92" s="22" t="s">
        <v>38</v>
      </c>
      <c r="R92" s="133" t="s">
        <v>39</v>
      </c>
      <c r="S92" s="208" t="s">
        <v>27</v>
      </c>
      <c r="T92" s="208"/>
    </row>
    <row r="93" spans="1:20" ht="67.5">
      <c r="A93" s="107" t="s">
        <v>90</v>
      </c>
      <c r="B93" s="103"/>
      <c r="C93" s="99" t="s">
        <v>46</v>
      </c>
      <c r="D93" s="195" t="s">
        <v>98</v>
      </c>
      <c r="E93" s="196" t="s">
        <v>49</v>
      </c>
      <c r="F93" s="195">
        <v>12</v>
      </c>
      <c r="G93" s="197">
        <v>38768</v>
      </c>
      <c r="H93" s="198">
        <v>39000</v>
      </c>
      <c r="I93" s="196" t="s">
        <v>50</v>
      </c>
      <c r="J93" s="199">
        <v>7546.1</v>
      </c>
      <c r="K93" s="199">
        <v>1509.22</v>
      </c>
      <c r="L93" s="200">
        <v>9055.32</v>
      </c>
      <c r="M93" s="199">
        <v>7546.1</v>
      </c>
      <c r="N93" s="7"/>
      <c r="O93" s="124">
        <f>+N93+M93</f>
        <v>7546.1</v>
      </c>
      <c r="P93" s="68">
        <f>+M93*0.5</f>
        <v>3773.05</v>
      </c>
      <c r="Q93" s="68">
        <f>+N93*0.5</f>
        <v>0</v>
      </c>
      <c r="R93" s="124">
        <f>+Q93+P93</f>
        <v>3773.05</v>
      </c>
      <c r="S93" s="160"/>
      <c r="T93" s="161"/>
    </row>
    <row r="94" spans="1:20" ht="67.5">
      <c r="A94" s="107" t="s">
        <v>90</v>
      </c>
      <c r="B94" s="103"/>
      <c r="C94" s="99" t="s">
        <v>46</v>
      </c>
      <c r="D94" s="195" t="s">
        <v>98</v>
      </c>
      <c r="E94" s="196" t="s">
        <v>49</v>
      </c>
      <c r="F94" s="195">
        <v>218</v>
      </c>
      <c r="G94" s="197">
        <v>39082</v>
      </c>
      <c r="H94" s="198">
        <v>39120</v>
      </c>
      <c r="I94" s="196" t="s">
        <v>50</v>
      </c>
      <c r="J94" s="199">
        <v>28203.9</v>
      </c>
      <c r="K94" s="199">
        <v>5640.78</v>
      </c>
      <c r="L94" s="200">
        <v>33844.68</v>
      </c>
      <c r="M94" s="199">
        <v>28203.9</v>
      </c>
      <c r="N94" s="7"/>
      <c r="O94" s="124">
        <f>+N94+M94</f>
        <v>28203.9</v>
      </c>
      <c r="P94" s="68">
        <f>+M94*0.5</f>
        <v>14101.95</v>
      </c>
      <c r="Q94" s="68">
        <f>+N94*0.5</f>
        <v>0</v>
      </c>
      <c r="R94" s="124">
        <f>+Q94+P94</f>
        <v>14101.95</v>
      </c>
      <c r="S94" s="160"/>
      <c r="T94" s="161"/>
    </row>
    <row r="95" spans="1:20" ht="11.25">
      <c r="A95" s="107" t="s">
        <v>111</v>
      </c>
      <c r="B95" s="103"/>
      <c r="C95" s="99" t="s">
        <v>46</v>
      </c>
      <c r="D95" s="195"/>
      <c r="E95" s="196"/>
      <c r="F95" s="195"/>
      <c r="G95" s="197"/>
      <c r="H95" s="198"/>
      <c r="I95" s="196"/>
      <c r="J95" s="199"/>
      <c r="K95" s="199"/>
      <c r="L95" s="200"/>
      <c r="M95" s="199"/>
      <c r="N95" s="199">
        <f>SUM(K93:K94)</f>
        <v>7150</v>
      </c>
      <c r="O95" s="124">
        <f>+N95+M95</f>
        <v>7150</v>
      </c>
      <c r="P95" s="68">
        <f>+M95*0.5</f>
        <v>0</v>
      </c>
      <c r="Q95" s="68">
        <f>+N95*0.5</f>
        <v>3575</v>
      </c>
      <c r="R95" s="124">
        <f>+Q95+P95</f>
        <v>3575</v>
      </c>
      <c r="S95" s="204" t="s">
        <v>161</v>
      </c>
      <c r="T95" s="205"/>
    </row>
    <row r="96" spans="1:20" ht="67.5">
      <c r="A96" s="107" t="s">
        <v>111</v>
      </c>
      <c r="B96" s="103"/>
      <c r="C96" s="99" t="s">
        <v>46</v>
      </c>
      <c r="D96" s="195" t="s">
        <v>129</v>
      </c>
      <c r="E96" s="196" t="s">
        <v>49</v>
      </c>
      <c r="F96" s="195">
        <v>64</v>
      </c>
      <c r="G96" s="197">
        <v>39202</v>
      </c>
      <c r="H96" s="198">
        <v>39570</v>
      </c>
      <c r="I96" s="196" t="s">
        <v>119</v>
      </c>
      <c r="J96" s="199">
        <v>17050</v>
      </c>
      <c r="K96" s="199">
        <v>3410</v>
      </c>
      <c r="L96" s="200">
        <v>20460</v>
      </c>
      <c r="M96" s="199">
        <v>17050</v>
      </c>
      <c r="N96" s="199">
        <v>3410</v>
      </c>
      <c r="O96" s="124">
        <f>+N96+M96</f>
        <v>20460</v>
      </c>
      <c r="P96" s="68">
        <f>+M96*0.5</f>
        <v>8525</v>
      </c>
      <c r="Q96" s="68">
        <f>+N96*0.5</f>
        <v>1705</v>
      </c>
      <c r="R96" s="124">
        <f>+Q96+P96</f>
        <v>10230</v>
      </c>
      <c r="S96" s="264" t="s">
        <v>123</v>
      </c>
      <c r="T96" s="265"/>
    </row>
    <row r="97" spans="1:20" ht="11.25">
      <c r="A97" s="107"/>
      <c r="B97" s="98"/>
      <c r="C97" s="99"/>
      <c r="D97" s="13"/>
      <c r="E97" s="9"/>
      <c r="F97" s="9"/>
      <c r="G97" s="10"/>
      <c r="H97" s="11"/>
      <c r="I97" s="11"/>
      <c r="J97" s="12"/>
      <c r="K97" s="12"/>
      <c r="L97" s="125"/>
      <c r="M97" s="106"/>
      <c r="N97" s="106"/>
      <c r="O97" s="124"/>
      <c r="P97" s="68"/>
      <c r="Q97" s="68"/>
      <c r="R97" s="124"/>
      <c r="S97" s="204"/>
      <c r="T97" s="205"/>
    </row>
    <row r="98" spans="19:20" ht="11.25">
      <c r="S98" s="115"/>
      <c r="T98" s="115"/>
    </row>
    <row r="99" spans="1:20" s="94" customFormat="1" ht="22.5">
      <c r="A99" s="233" t="s">
        <v>10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152"/>
      <c r="M99" s="147" t="s">
        <v>41</v>
      </c>
      <c r="N99" s="147" t="s">
        <v>37</v>
      </c>
      <c r="O99" s="148" t="s">
        <v>42</v>
      </c>
      <c r="P99" s="147" t="s">
        <v>43</v>
      </c>
      <c r="Q99" s="147" t="s">
        <v>44</v>
      </c>
      <c r="R99" s="148" t="s">
        <v>39</v>
      </c>
      <c r="S99" s="72" t="s">
        <v>25</v>
      </c>
      <c r="T99" s="73" t="s">
        <v>26</v>
      </c>
    </row>
    <row r="100" spans="1:21" ht="11.25">
      <c r="A100" s="238"/>
      <c r="B100" s="239"/>
      <c r="C100" s="242"/>
      <c r="D100" s="243"/>
      <c r="E100" s="243"/>
      <c r="F100" s="243"/>
      <c r="G100" s="243"/>
      <c r="H100" s="243"/>
      <c r="I100" s="243"/>
      <c r="J100" s="243"/>
      <c r="K100" s="244"/>
      <c r="L100" s="130" t="s">
        <v>12</v>
      </c>
      <c r="M100" s="3">
        <v>10000</v>
      </c>
      <c r="N100" s="3"/>
      <c r="O100" s="138"/>
      <c r="P100" s="3"/>
      <c r="Q100" s="3"/>
      <c r="R100" s="138"/>
      <c r="S100" s="116"/>
      <c r="T100" s="116"/>
      <c r="U100" s="23"/>
    </row>
    <row r="101" spans="1:21" ht="11.25">
      <c r="A101" s="238"/>
      <c r="B101" s="239"/>
      <c r="C101" s="33"/>
      <c r="D101" s="87"/>
      <c r="E101" s="87"/>
      <c r="F101" s="32"/>
      <c r="G101" s="32"/>
      <c r="H101" s="32"/>
      <c r="I101" s="92"/>
      <c r="J101" s="32"/>
      <c r="K101" s="193"/>
      <c r="L101" s="121" t="s">
        <v>28</v>
      </c>
      <c r="M101" s="4"/>
      <c r="N101" s="4"/>
      <c r="O101" s="139"/>
      <c r="P101" s="4"/>
      <c r="Q101" s="4"/>
      <c r="R101" s="139"/>
      <c r="S101" s="144">
        <f>R101*0.375</f>
        <v>0</v>
      </c>
      <c r="T101" s="144">
        <f>R101-S101</f>
        <v>0</v>
      </c>
      <c r="U101" s="23"/>
    </row>
    <row r="102" spans="1:21" ht="11.25">
      <c r="A102" s="238"/>
      <c r="B102" s="239"/>
      <c r="C102" s="33"/>
      <c r="D102" s="87"/>
      <c r="E102" s="87"/>
      <c r="F102" s="32"/>
      <c r="G102" s="32"/>
      <c r="H102" s="32"/>
      <c r="I102" s="92"/>
      <c r="J102" s="32"/>
      <c r="K102" s="34"/>
      <c r="L102" s="121" t="s">
        <v>29</v>
      </c>
      <c r="M102" s="4">
        <f>SUM(M106:M109)</f>
        <v>3070.17</v>
      </c>
      <c r="N102" s="4"/>
      <c r="O102" s="139">
        <f>+N102+M102</f>
        <v>3070.17</v>
      </c>
      <c r="P102" s="4">
        <f>SUM(P106:P109)</f>
        <v>1535.085</v>
      </c>
      <c r="Q102" s="4"/>
      <c r="R102" s="139">
        <f>+Q102+P102</f>
        <v>1535.085</v>
      </c>
      <c r="S102" s="117">
        <f>R102*0.375</f>
        <v>575.656875</v>
      </c>
      <c r="T102" s="117">
        <f>R102-S102</f>
        <v>959.428125</v>
      </c>
      <c r="U102" s="23"/>
    </row>
    <row r="103" spans="1:21" ht="11.25">
      <c r="A103" s="238"/>
      <c r="B103" s="239"/>
      <c r="C103" s="33"/>
      <c r="D103" s="87"/>
      <c r="E103" s="87"/>
      <c r="F103" s="32"/>
      <c r="G103" s="32"/>
      <c r="H103" s="32"/>
      <c r="I103" s="92"/>
      <c r="J103" s="32"/>
      <c r="K103" s="34"/>
      <c r="L103" s="121" t="s">
        <v>158</v>
      </c>
      <c r="M103" s="4">
        <f>SUM(M110:M124)</f>
        <v>7937.264999999999</v>
      </c>
      <c r="N103" s="4">
        <f>SUM(N110:N124)</f>
        <v>1806.16</v>
      </c>
      <c r="O103" s="139">
        <f>+N103+M103</f>
        <v>9743.425</v>
      </c>
      <c r="P103" s="4">
        <f>SUM(P110:P124)</f>
        <v>3968.6324999999997</v>
      </c>
      <c r="Q103" s="4">
        <f>SUM(Q110:Q124)</f>
        <v>903.08</v>
      </c>
      <c r="R103" s="139">
        <f>+Q103+P103</f>
        <v>4871.7125</v>
      </c>
      <c r="S103" s="117">
        <f>R103*0.375</f>
        <v>1826.8921874999999</v>
      </c>
      <c r="T103" s="117">
        <f>R103-S103</f>
        <v>3044.8203125</v>
      </c>
      <c r="U103" s="23"/>
    </row>
    <row r="104" spans="1:21" ht="11.25">
      <c r="A104" s="240"/>
      <c r="B104" s="241"/>
      <c r="C104" s="245"/>
      <c r="D104" s="246"/>
      <c r="E104" s="246"/>
      <c r="F104" s="246"/>
      <c r="G104" s="246"/>
      <c r="H104" s="246"/>
      <c r="I104" s="246"/>
      <c r="J104" s="246"/>
      <c r="K104" s="247"/>
      <c r="L104" s="122" t="s">
        <v>13</v>
      </c>
      <c r="M104" s="6">
        <f>M100-M101-M102-M103</f>
        <v>-1007.4349999999995</v>
      </c>
      <c r="N104" s="6"/>
      <c r="O104" s="140"/>
      <c r="P104" s="6"/>
      <c r="Q104" s="6"/>
      <c r="R104" s="140"/>
      <c r="S104" s="118"/>
      <c r="T104" s="118"/>
      <c r="U104" s="23"/>
    </row>
    <row r="105" spans="1:20" ht="33.75">
      <c r="A105" s="22" t="s">
        <v>14</v>
      </c>
      <c r="B105" s="22" t="s">
        <v>11</v>
      </c>
      <c r="C105" s="40" t="s">
        <v>24</v>
      </c>
      <c r="D105" s="40" t="s">
        <v>20</v>
      </c>
      <c r="E105" s="41" t="s">
        <v>2</v>
      </c>
      <c r="F105" s="40" t="s">
        <v>19</v>
      </c>
      <c r="G105" s="40" t="s">
        <v>18</v>
      </c>
      <c r="H105" s="41" t="s">
        <v>17</v>
      </c>
      <c r="I105" s="41" t="s">
        <v>16</v>
      </c>
      <c r="J105" s="40" t="s">
        <v>3</v>
      </c>
      <c r="K105" s="40" t="s">
        <v>4</v>
      </c>
      <c r="L105" s="133" t="s">
        <v>5</v>
      </c>
      <c r="M105" s="7" t="s">
        <v>21</v>
      </c>
      <c r="N105" s="7" t="s">
        <v>37</v>
      </c>
      <c r="O105" s="123" t="s">
        <v>40</v>
      </c>
      <c r="P105" s="7" t="s">
        <v>22</v>
      </c>
      <c r="Q105" s="22" t="s">
        <v>38</v>
      </c>
      <c r="R105" s="133" t="s">
        <v>39</v>
      </c>
      <c r="S105" s="206" t="s">
        <v>27</v>
      </c>
      <c r="T105" s="207"/>
    </row>
    <row r="106" spans="1:20" s="64" customFormat="1" ht="22.5">
      <c r="A106" s="107" t="s">
        <v>90</v>
      </c>
      <c r="B106" s="103"/>
      <c r="C106" s="99" t="s">
        <v>46</v>
      </c>
      <c r="D106" s="111" t="s">
        <v>99</v>
      </c>
      <c r="E106" s="13" t="s">
        <v>100</v>
      </c>
      <c r="F106" s="96" t="s">
        <v>106</v>
      </c>
      <c r="G106" s="15">
        <v>38336</v>
      </c>
      <c r="H106" s="15">
        <v>38338</v>
      </c>
      <c r="I106" s="16" t="s">
        <v>101</v>
      </c>
      <c r="J106" s="112">
        <v>761</v>
      </c>
      <c r="K106" s="112">
        <v>0</v>
      </c>
      <c r="L106" s="135">
        <v>761</v>
      </c>
      <c r="M106" s="66">
        <v>631.15</v>
      </c>
      <c r="N106" s="66">
        <f>0.049*K106</f>
        <v>0</v>
      </c>
      <c r="O106" s="141">
        <f>+N106+M106</f>
        <v>631.15</v>
      </c>
      <c r="P106" s="68">
        <f aca="true" t="shared" si="10" ref="P106:Q109">+M106*0.5</f>
        <v>315.575</v>
      </c>
      <c r="Q106" s="68">
        <f t="shared" si="10"/>
        <v>0</v>
      </c>
      <c r="R106" s="124">
        <f>+Q106+P106</f>
        <v>315.575</v>
      </c>
      <c r="S106" s="82"/>
      <c r="T106" s="83"/>
    </row>
    <row r="107" spans="1:20" s="64" customFormat="1" ht="67.5">
      <c r="A107" s="107" t="s">
        <v>90</v>
      </c>
      <c r="B107" s="103"/>
      <c r="C107" s="99" t="s">
        <v>46</v>
      </c>
      <c r="D107" s="111" t="s">
        <v>102</v>
      </c>
      <c r="E107" s="13" t="s">
        <v>103</v>
      </c>
      <c r="F107" s="8">
        <v>31</v>
      </c>
      <c r="G107" s="15">
        <v>38698</v>
      </c>
      <c r="H107" s="15">
        <v>38777</v>
      </c>
      <c r="I107" s="16" t="s">
        <v>50</v>
      </c>
      <c r="J107" s="112">
        <v>2080.8</v>
      </c>
      <c r="K107" s="112">
        <v>400</v>
      </c>
      <c r="L107" s="135">
        <v>2480.8</v>
      </c>
      <c r="M107" s="66">
        <v>2000</v>
      </c>
      <c r="N107" s="66"/>
      <c r="O107" s="141">
        <f>+N107+M107</f>
        <v>2000</v>
      </c>
      <c r="P107" s="68">
        <f t="shared" si="10"/>
        <v>1000</v>
      </c>
      <c r="Q107" s="68">
        <f t="shared" si="10"/>
        <v>0</v>
      </c>
      <c r="R107" s="124">
        <f>+Q107+P107</f>
        <v>1000</v>
      </c>
      <c r="S107" s="82"/>
      <c r="T107" s="83"/>
    </row>
    <row r="108" spans="1:20" s="64" customFormat="1" ht="22.5">
      <c r="A108" s="107" t="s">
        <v>90</v>
      </c>
      <c r="B108" s="103"/>
      <c r="C108" s="99" t="s">
        <v>46</v>
      </c>
      <c r="D108" s="111" t="s">
        <v>99</v>
      </c>
      <c r="E108" s="13" t="s">
        <v>100</v>
      </c>
      <c r="F108" s="96" t="s">
        <v>106</v>
      </c>
      <c r="G108" s="15">
        <v>39134</v>
      </c>
      <c r="H108" s="15">
        <v>39142</v>
      </c>
      <c r="I108" s="16" t="s">
        <v>50</v>
      </c>
      <c r="J108" s="112">
        <v>178</v>
      </c>
      <c r="K108" s="112">
        <v>0</v>
      </c>
      <c r="L108" s="135">
        <v>178</v>
      </c>
      <c r="M108" s="66">
        <v>158.22</v>
      </c>
      <c r="N108" s="66"/>
      <c r="O108" s="141">
        <f>+N108+M108</f>
        <v>158.22</v>
      </c>
      <c r="P108" s="68">
        <f t="shared" si="10"/>
        <v>79.11</v>
      </c>
      <c r="Q108" s="68">
        <f t="shared" si="10"/>
        <v>0</v>
      </c>
      <c r="R108" s="124">
        <f>+Q108+P108</f>
        <v>79.11</v>
      </c>
      <c r="S108" s="82"/>
      <c r="T108" s="83"/>
    </row>
    <row r="109" spans="1:20" s="64" customFormat="1" ht="45">
      <c r="A109" s="107" t="s">
        <v>90</v>
      </c>
      <c r="B109" s="103"/>
      <c r="C109" s="99" t="s">
        <v>46</v>
      </c>
      <c r="D109" s="111" t="s">
        <v>104</v>
      </c>
      <c r="E109" s="13" t="s">
        <v>105</v>
      </c>
      <c r="F109" s="8">
        <v>18</v>
      </c>
      <c r="G109" s="15">
        <v>39141</v>
      </c>
      <c r="H109" s="15">
        <v>39142</v>
      </c>
      <c r="I109" s="16" t="s">
        <v>50</v>
      </c>
      <c r="J109" s="112">
        <v>280.8</v>
      </c>
      <c r="K109" s="112">
        <v>56.16</v>
      </c>
      <c r="L109" s="135">
        <v>336.96</v>
      </c>
      <c r="M109" s="112">
        <v>280.8</v>
      </c>
      <c r="N109" s="66"/>
      <c r="O109" s="141">
        <f>+N109+M109</f>
        <v>280.8</v>
      </c>
      <c r="P109" s="68">
        <f t="shared" si="10"/>
        <v>140.4</v>
      </c>
      <c r="Q109" s="68">
        <f t="shared" si="10"/>
        <v>0</v>
      </c>
      <c r="R109" s="124">
        <f>+Q109+P109</f>
        <v>140.4</v>
      </c>
      <c r="S109" s="82"/>
      <c r="T109" s="83"/>
    </row>
    <row r="110" spans="1:20" s="64" customFormat="1" ht="11.25">
      <c r="A110" s="107" t="s">
        <v>111</v>
      </c>
      <c r="B110" s="103"/>
      <c r="C110" s="99" t="s">
        <v>46</v>
      </c>
      <c r="D110" s="111"/>
      <c r="E110" s="13"/>
      <c r="F110" s="8"/>
      <c r="G110" s="15"/>
      <c r="H110" s="15"/>
      <c r="I110" s="16"/>
      <c r="J110" s="112"/>
      <c r="K110" s="112"/>
      <c r="L110" s="135"/>
      <c r="M110" s="112"/>
      <c r="N110" s="66">
        <v>456.16</v>
      </c>
      <c r="O110" s="141">
        <f>+N110+M110</f>
        <v>456.16</v>
      </c>
      <c r="P110" s="68">
        <f>+M110*0.5</f>
        <v>0</v>
      </c>
      <c r="Q110" s="68">
        <f>+N110*0.5</f>
        <v>228.08</v>
      </c>
      <c r="R110" s="124">
        <f>+Q110+P110</f>
        <v>228.08</v>
      </c>
      <c r="S110" s="204" t="s">
        <v>161</v>
      </c>
      <c r="T110" s="205"/>
    </row>
    <row r="111" spans="1:20" s="64" customFormat="1" ht="56.25">
      <c r="A111" s="107" t="s">
        <v>111</v>
      </c>
      <c r="B111" s="103"/>
      <c r="C111" s="99" t="s">
        <v>46</v>
      </c>
      <c r="D111" s="111" t="s">
        <v>130</v>
      </c>
      <c r="E111" s="13" t="s">
        <v>131</v>
      </c>
      <c r="F111" s="8">
        <v>8</v>
      </c>
      <c r="G111" s="15">
        <v>38839</v>
      </c>
      <c r="H111" s="15">
        <v>39570</v>
      </c>
      <c r="I111" s="16" t="s">
        <v>119</v>
      </c>
      <c r="J111" s="112">
        <v>1231.76</v>
      </c>
      <c r="K111" s="112">
        <v>246.35</v>
      </c>
      <c r="L111" s="135">
        <v>1478.11</v>
      </c>
      <c r="M111" s="112">
        <f>600/1.2</f>
        <v>500</v>
      </c>
      <c r="N111" s="66">
        <f>+M111*0.2</f>
        <v>100</v>
      </c>
      <c r="O111" s="141">
        <f>+N111+M111</f>
        <v>600</v>
      </c>
      <c r="P111" s="68">
        <f>+M111*0.5</f>
        <v>250</v>
      </c>
      <c r="Q111" s="68">
        <f>+N111*0.5</f>
        <v>50</v>
      </c>
      <c r="R111" s="124">
        <f>+Q111+P111</f>
        <v>300</v>
      </c>
      <c r="S111" s="204" t="s">
        <v>152</v>
      </c>
      <c r="T111" s="205"/>
    </row>
    <row r="112" spans="1:20" s="64" customFormat="1" ht="56.25">
      <c r="A112" s="107" t="s">
        <v>111</v>
      </c>
      <c r="B112" s="103"/>
      <c r="C112" s="99" t="s">
        <v>46</v>
      </c>
      <c r="D112" s="111" t="s">
        <v>132</v>
      </c>
      <c r="E112" s="13" t="s">
        <v>131</v>
      </c>
      <c r="F112" s="8">
        <v>19</v>
      </c>
      <c r="G112" s="15">
        <v>38917</v>
      </c>
      <c r="H112" s="15">
        <v>39570</v>
      </c>
      <c r="I112" s="16" t="s">
        <v>119</v>
      </c>
      <c r="J112" s="112">
        <v>2000</v>
      </c>
      <c r="K112" s="112">
        <v>400</v>
      </c>
      <c r="L112" s="135">
        <v>2400</v>
      </c>
      <c r="M112" s="112">
        <v>2000</v>
      </c>
      <c r="N112" s="112">
        <v>400</v>
      </c>
      <c r="O112" s="141">
        <f>+N112+M112</f>
        <v>2400</v>
      </c>
      <c r="P112" s="68">
        <f>+M112*0.5</f>
        <v>1000</v>
      </c>
      <c r="Q112" s="68">
        <f>+N112*0.5</f>
        <v>200</v>
      </c>
      <c r="R112" s="124">
        <f>+Q112+P112</f>
        <v>1200</v>
      </c>
      <c r="S112" s="204" t="s">
        <v>152</v>
      </c>
      <c r="T112" s="205"/>
    </row>
    <row r="113" spans="1:20" s="64" customFormat="1" ht="56.25">
      <c r="A113" s="107" t="s">
        <v>111</v>
      </c>
      <c r="B113" s="103"/>
      <c r="C113" s="99" t="s">
        <v>46</v>
      </c>
      <c r="D113" s="111" t="s">
        <v>133</v>
      </c>
      <c r="E113" s="13" t="s">
        <v>134</v>
      </c>
      <c r="F113" s="96" t="s">
        <v>135</v>
      </c>
      <c r="G113" s="15"/>
      <c r="H113" s="15">
        <v>38895</v>
      </c>
      <c r="I113" s="16" t="s">
        <v>136</v>
      </c>
      <c r="J113" s="112">
        <v>530</v>
      </c>
      <c r="K113" s="112">
        <v>106</v>
      </c>
      <c r="L113" s="135">
        <v>636</v>
      </c>
      <c r="M113" s="112"/>
      <c r="N113" s="66"/>
      <c r="O113" s="141"/>
      <c r="P113" s="68"/>
      <c r="Q113" s="68"/>
      <c r="R113" s="124"/>
      <c r="S113" s="204" t="s">
        <v>153</v>
      </c>
      <c r="T113" s="205"/>
    </row>
    <row r="114" spans="1:20" s="64" customFormat="1" ht="67.5">
      <c r="A114" s="107" t="s">
        <v>111</v>
      </c>
      <c r="B114" s="103"/>
      <c r="C114" s="99" t="s">
        <v>46</v>
      </c>
      <c r="D114" s="111" t="s">
        <v>137</v>
      </c>
      <c r="E114" s="13" t="s">
        <v>134</v>
      </c>
      <c r="F114" s="8">
        <v>104733</v>
      </c>
      <c r="G114" s="15">
        <v>39057</v>
      </c>
      <c r="H114" s="15">
        <v>39132</v>
      </c>
      <c r="I114" s="16" t="s">
        <v>136</v>
      </c>
      <c r="J114" s="112">
        <v>556.69</v>
      </c>
      <c r="K114" s="112">
        <v>111.34</v>
      </c>
      <c r="L114" s="135">
        <v>668.03</v>
      </c>
      <c r="M114" s="112">
        <v>304.015</v>
      </c>
      <c r="N114" s="66"/>
      <c r="O114" s="141">
        <f>+N114+M114</f>
        <v>304.015</v>
      </c>
      <c r="P114" s="68">
        <f>+M114*0.5</f>
        <v>152.0075</v>
      </c>
      <c r="Q114" s="68">
        <f>+N114*0.5</f>
        <v>0</v>
      </c>
      <c r="R114" s="124">
        <f>+Q114+P114</f>
        <v>152.0075</v>
      </c>
      <c r="S114" s="82"/>
      <c r="T114" s="83"/>
    </row>
    <row r="115" spans="1:20" s="64" customFormat="1" ht="33.75">
      <c r="A115" s="107" t="s">
        <v>111</v>
      </c>
      <c r="B115" s="103" t="s">
        <v>154</v>
      </c>
      <c r="C115" s="99" t="s">
        <v>46</v>
      </c>
      <c r="D115" s="111" t="s">
        <v>138</v>
      </c>
      <c r="E115" s="13" t="s">
        <v>139</v>
      </c>
      <c r="F115" s="8">
        <v>7</v>
      </c>
      <c r="G115" s="15">
        <v>39171</v>
      </c>
      <c r="H115" s="15">
        <v>39175</v>
      </c>
      <c r="I115" s="16" t="s">
        <v>50</v>
      </c>
      <c r="J115" s="112">
        <v>500</v>
      </c>
      <c r="K115" s="112">
        <v>100</v>
      </c>
      <c r="L115" s="135">
        <v>600</v>
      </c>
      <c r="M115" s="112">
        <v>500</v>
      </c>
      <c r="N115" s="112">
        <v>100</v>
      </c>
      <c r="O115" s="141">
        <f>+N115+M115</f>
        <v>600</v>
      </c>
      <c r="P115" s="68">
        <f>+M115*0.5</f>
        <v>250</v>
      </c>
      <c r="Q115" s="68">
        <f>+N115*0.5</f>
        <v>50</v>
      </c>
      <c r="R115" s="124">
        <f>+Q115+P115</f>
        <v>300</v>
      </c>
      <c r="S115" s="204" t="s">
        <v>152</v>
      </c>
      <c r="T115" s="205"/>
    </row>
    <row r="116" spans="1:20" s="64" customFormat="1" ht="33.75">
      <c r="A116" s="107" t="s">
        <v>111</v>
      </c>
      <c r="B116" s="103" t="s">
        <v>154</v>
      </c>
      <c r="C116" s="99" t="s">
        <v>46</v>
      </c>
      <c r="D116" s="111" t="s">
        <v>140</v>
      </c>
      <c r="E116" s="13" t="s">
        <v>141</v>
      </c>
      <c r="F116" s="8">
        <v>78</v>
      </c>
      <c r="G116" s="15">
        <v>39195</v>
      </c>
      <c r="H116" s="15">
        <v>39195</v>
      </c>
      <c r="I116" s="16" t="s">
        <v>50</v>
      </c>
      <c r="J116" s="112">
        <v>1050</v>
      </c>
      <c r="K116" s="112">
        <v>210</v>
      </c>
      <c r="L116" s="135">
        <v>1260</v>
      </c>
      <c r="M116" s="112">
        <v>1050</v>
      </c>
      <c r="N116" s="112">
        <v>210</v>
      </c>
      <c r="O116" s="141">
        <f>+N116+M116</f>
        <v>1260</v>
      </c>
      <c r="P116" s="68">
        <f>+M116*0.5</f>
        <v>525</v>
      </c>
      <c r="Q116" s="68">
        <f>+N116*0.5</f>
        <v>105</v>
      </c>
      <c r="R116" s="124">
        <f>+Q116+P116</f>
        <v>630</v>
      </c>
      <c r="S116" s="204" t="s">
        <v>152</v>
      </c>
      <c r="T116" s="205"/>
    </row>
    <row r="117" spans="1:20" s="64" customFormat="1" ht="22.5">
      <c r="A117" s="107" t="s">
        <v>111</v>
      </c>
      <c r="B117" s="103"/>
      <c r="C117" s="99" t="s">
        <v>46</v>
      </c>
      <c r="D117" s="111" t="s">
        <v>142</v>
      </c>
      <c r="E117" s="13" t="s">
        <v>143</v>
      </c>
      <c r="F117" s="8">
        <v>162</v>
      </c>
      <c r="G117" s="15">
        <v>39233</v>
      </c>
      <c r="H117" s="15">
        <v>39233</v>
      </c>
      <c r="I117" s="16" t="s">
        <v>144</v>
      </c>
      <c r="J117" s="112">
        <v>21.67</v>
      </c>
      <c r="K117" s="112">
        <v>4.34</v>
      </c>
      <c r="L117" s="135">
        <v>26.01</v>
      </c>
      <c r="M117" s="112"/>
      <c r="N117" s="66"/>
      <c r="O117" s="141"/>
      <c r="P117" s="68"/>
      <c r="Q117" s="68"/>
      <c r="R117" s="124"/>
      <c r="S117" s="82" t="s">
        <v>144</v>
      </c>
      <c r="T117" s="83"/>
    </row>
    <row r="118" spans="1:20" s="64" customFormat="1" ht="45">
      <c r="A118" s="107" t="s">
        <v>111</v>
      </c>
      <c r="B118" s="103" t="s">
        <v>154</v>
      </c>
      <c r="C118" s="99" t="s">
        <v>46</v>
      </c>
      <c r="D118" s="111" t="s">
        <v>145</v>
      </c>
      <c r="E118" s="13" t="s">
        <v>49</v>
      </c>
      <c r="F118" s="8">
        <v>88</v>
      </c>
      <c r="G118" s="15">
        <v>39265</v>
      </c>
      <c r="H118" s="15">
        <v>39570</v>
      </c>
      <c r="I118" s="16" t="s">
        <v>119</v>
      </c>
      <c r="J118" s="112">
        <v>1200</v>
      </c>
      <c r="K118" s="112">
        <v>240</v>
      </c>
      <c r="L118" s="135">
        <v>1440</v>
      </c>
      <c r="M118" s="112">
        <v>1200</v>
      </c>
      <c r="N118" s="112">
        <v>240</v>
      </c>
      <c r="O118" s="141">
        <f>+N118+M118</f>
        <v>1440</v>
      </c>
      <c r="P118" s="68">
        <f>+M118*0.5</f>
        <v>600</v>
      </c>
      <c r="Q118" s="68">
        <f>+N118*0.5</f>
        <v>120</v>
      </c>
      <c r="R118" s="124">
        <f>+Q118+P118</f>
        <v>720</v>
      </c>
      <c r="S118" s="204" t="s">
        <v>152</v>
      </c>
      <c r="T118" s="205"/>
    </row>
    <row r="119" spans="1:20" s="64" customFormat="1" ht="45">
      <c r="A119" s="107" t="s">
        <v>111</v>
      </c>
      <c r="B119" s="103" t="s">
        <v>154</v>
      </c>
      <c r="C119" s="99" t="s">
        <v>46</v>
      </c>
      <c r="D119" s="111" t="s">
        <v>146</v>
      </c>
      <c r="E119" s="13" t="s">
        <v>139</v>
      </c>
      <c r="F119" s="8">
        <v>54</v>
      </c>
      <c r="G119" s="15">
        <v>39282</v>
      </c>
      <c r="H119" s="15">
        <v>39282</v>
      </c>
      <c r="I119" s="16" t="s">
        <v>50</v>
      </c>
      <c r="J119" s="112">
        <v>1500</v>
      </c>
      <c r="K119" s="112">
        <v>300</v>
      </c>
      <c r="L119" s="135">
        <v>1800</v>
      </c>
      <c r="M119" s="112">
        <v>1500</v>
      </c>
      <c r="N119" s="112">
        <v>300</v>
      </c>
      <c r="O119" s="141">
        <f>+N119+M119</f>
        <v>1800</v>
      </c>
      <c r="P119" s="68">
        <f>+M119*0.5</f>
        <v>750</v>
      </c>
      <c r="Q119" s="68">
        <f>+N119*0.5</f>
        <v>150</v>
      </c>
      <c r="R119" s="124">
        <f>+Q119+P119</f>
        <v>900</v>
      </c>
      <c r="S119" s="204" t="s">
        <v>152</v>
      </c>
      <c r="T119" s="205"/>
    </row>
    <row r="120" spans="1:20" s="64" customFormat="1" ht="33.75">
      <c r="A120" s="107" t="s">
        <v>111</v>
      </c>
      <c r="B120" s="103"/>
      <c r="C120" s="99" t="s">
        <v>46</v>
      </c>
      <c r="D120" s="111" t="s">
        <v>99</v>
      </c>
      <c r="E120" s="13" t="s">
        <v>100</v>
      </c>
      <c r="F120" s="96" t="s">
        <v>151</v>
      </c>
      <c r="G120" s="15">
        <v>39413</v>
      </c>
      <c r="H120" s="15">
        <v>39413</v>
      </c>
      <c r="I120" s="16" t="s">
        <v>136</v>
      </c>
      <c r="J120" s="112">
        <v>283</v>
      </c>
      <c r="K120" s="112">
        <v>0</v>
      </c>
      <c r="L120" s="135">
        <v>283</v>
      </c>
      <c r="M120" s="112">
        <v>283</v>
      </c>
      <c r="N120" s="66"/>
      <c r="O120" s="141">
        <f>+N120+M120</f>
        <v>283</v>
      </c>
      <c r="P120" s="68">
        <f>+M120*0.5</f>
        <v>141.5</v>
      </c>
      <c r="Q120" s="68">
        <f>+N120*0.5</f>
        <v>0</v>
      </c>
      <c r="R120" s="124">
        <f>+Q120+P120</f>
        <v>141.5</v>
      </c>
      <c r="S120" s="82"/>
      <c r="T120" s="83"/>
    </row>
    <row r="121" spans="1:20" s="64" customFormat="1" ht="45">
      <c r="A121" s="107" t="s">
        <v>111</v>
      </c>
      <c r="B121" s="103"/>
      <c r="C121" s="99" t="s">
        <v>46</v>
      </c>
      <c r="D121" s="111" t="s">
        <v>147</v>
      </c>
      <c r="E121" s="13" t="s">
        <v>134</v>
      </c>
      <c r="F121" s="8">
        <v>296511</v>
      </c>
      <c r="G121" s="15">
        <v>39119</v>
      </c>
      <c r="H121" s="15">
        <v>39227</v>
      </c>
      <c r="I121" s="16" t="s">
        <v>136</v>
      </c>
      <c r="J121" s="112">
        <v>719.11</v>
      </c>
      <c r="K121" s="112">
        <v>122.89</v>
      </c>
      <c r="L121" s="135">
        <v>842</v>
      </c>
      <c r="M121" s="112">
        <v>421</v>
      </c>
      <c r="N121" s="66"/>
      <c r="O121" s="141">
        <f>+N121+M121</f>
        <v>421</v>
      </c>
      <c r="P121" s="68">
        <f>+M121*0.5</f>
        <v>210.5</v>
      </c>
      <c r="Q121" s="68">
        <f>+N121*0.5</f>
        <v>0</v>
      </c>
      <c r="R121" s="124">
        <f>+Q121+P121</f>
        <v>210.5</v>
      </c>
      <c r="S121" s="82"/>
      <c r="T121" s="83"/>
    </row>
    <row r="122" spans="1:20" s="64" customFormat="1" ht="45">
      <c r="A122" s="107" t="s">
        <v>111</v>
      </c>
      <c r="B122" s="103"/>
      <c r="C122" s="99" t="s">
        <v>46</v>
      </c>
      <c r="D122" s="111" t="s">
        <v>148</v>
      </c>
      <c r="E122" s="13" t="s">
        <v>134</v>
      </c>
      <c r="F122" s="8">
        <v>658819</v>
      </c>
      <c r="G122" s="15">
        <v>39239</v>
      </c>
      <c r="H122" s="15">
        <v>39294</v>
      </c>
      <c r="I122" s="16" t="s">
        <v>136</v>
      </c>
      <c r="J122" s="112">
        <v>168.77</v>
      </c>
      <c r="K122" s="112">
        <v>33.75</v>
      </c>
      <c r="L122" s="135">
        <v>202.52</v>
      </c>
      <c r="M122" s="112">
        <v>101.25</v>
      </c>
      <c r="N122" s="66"/>
      <c r="O122" s="141">
        <f>+N122+M122</f>
        <v>101.25</v>
      </c>
      <c r="P122" s="68">
        <f>+M122*0.5</f>
        <v>50.625</v>
      </c>
      <c r="Q122" s="68">
        <f>+N122*0.5</f>
        <v>0</v>
      </c>
      <c r="R122" s="124">
        <f>+Q122+P122</f>
        <v>50.625</v>
      </c>
      <c r="S122" s="82"/>
      <c r="T122" s="83"/>
    </row>
    <row r="123" spans="1:20" s="64" customFormat="1" ht="45">
      <c r="A123" s="107" t="s">
        <v>111</v>
      </c>
      <c r="B123" s="103"/>
      <c r="C123" s="99" t="s">
        <v>46</v>
      </c>
      <c r="D123" s="111" t="s">
        <v>149</v>
      </c>
      <c r="E123" s="13" t="s">
        <v>134</v>
      </c>
      <c r="F123" s="96" t="s">
        <v>150</v>
      </c>
      <c r="G123" s="15"/>
      <c r="H123" s="15">
        <v>39511</v>
      </c>
      <c r="I123" s="16" t="s">
        <v>136</v>
      </c>
      <c r="J123" s="112">
        <v>173.33333333333334</v>
      </c>
      <c r="K123" s="112">
        <v>34.66666666666667</v>
      </c>
      <c r="L123" s="135">
        <v>208</v>
      </c>
      <c r="M123" s="112"/>
      <c r="N123" s="66"/>
      <c r="O123" s="141"/>
      <c r="P123" s="68"/>
      <c r="Q123" s="68"/>
      <c r="R123" s="124"/>
      <c r="S123" s="204" t="s">
        <v>155</v>
      </c>
      <c r="T123" s="205"/>
    </row>
    <row r="124" spans="1:20" s="64" customFormat="1" ht="33.75">
      <c r="A124" s="107" t="s">
        <v>111</v>
      </c>
      <c r="B124" s="103"/>
      <c r="C124" s="99" t="s">
        <v>46</v>
      </c>
      <c r="D124" s="111" t="s">
        <v>99</v>
      </c>
      <c r="E124" s="13" t="s">
        <v>100</v>
      </c>
      <c r="F124" s="96" t="s">
        <v>151</v>
      </c>
      <c r="G124" s="15">
        <v>39520</v>
      </c>
      <c r="H124" s="15">
        <v>39520</v>
      </c>
      <c r="I124" s="16" t="s">
        <v>136</v>
      </c>
      <c r="J124" s="112">
        <v>78</v>
      </c>
      <c r="K124" s="112">
        <v>0</v>
      </c>
      <c r="L124" s="135">
        <v>78</v>
      </c>
      <c r="M124" s="112">
        <v>78</v>
      </c>
      <c r="N124" s="66"/>
      <c r="O124" s="141">
        <f>+N124+M124</f>
        <v>78</v>
      </c>
      <c r="P124" s="68">
        <f>+M124*0.5</f>
        <v>39</v>
      </c>
      <c r="Q124" s="68">
        <f>+N124*0.5</f>
        <v>0</v>
      </c>
      <c r="R124" s="124">
        <f>+Q124+P124</f>
        <v>39</v>
      </c>
      <c r="S124" s="82"/>
      <c r="T124" s="83"/>
    </row>
    <row r="125" spans="1:20" s="64" customFormat="1" ht="11.25">
      <c r="A125" s="43"/>
      <c r="B125" s="8"/>
      <c r="C125" s="69"/>
      <c r="D125" s="111"/>
      <c r="E125" s="13"/>
      <c r="F125" s="8"/>
      <c r="G125" s="15"/>
      <c r="H125" s="15"/>
      <c r="I125" s="16"/>
      <c r="J125" s="112"/>
      <c r="K125" s="112"/>
      <c r="L125" s="135"/>
      <c r="M125" s="66">
        <f>0.049*J125</f>
        <v>0</v>
      </c>
      <c r="N125" s="66">
        <f>0.049*K125</f>
        <v>0</v>
      </c>
      <c r="O125" s="141">
        <f>SUM(M125:N125)</f>
        <v>0</v>
      </c>
      <c r="P125" s="63">
        <f>M125*0.65</f>
        <v>0</v>
      </c>
      <c r="Q125" s="63">
        <f>N125*0.65</f>
        <v>0</v>
      </c>
      <c r="R125" s="124">
        <f>SUM(P125:Q125)</f>
        <v>0</v>
      </c>
      <c r="S125" s="82"/>
      <c r="T125" s="83"/>
    </row>
    <row r="126" spans="1:20" s="64" customFormat="1" ht="11.25">
      <c r="A126" s="70"/>
      <c r="B126" s="48"/>
      <c r="D126" s="23"/>
      <c r="E126" s="23"/>
      <c r="I126" s="94"/>
      <c r="L126" s="136"/>
      <c r="O126" s="136"/>
      <c r="R126" s="136"/>
      <c r="S126" s="23"/>
      <c r="T126" s="23"/>
    </row>
    <row r="127" spans="1:20" s="64" customFormat="1" ht="11.25">
      <c r="A127" s="70"/>
      <c r="B127" s="48"/>
      <c r="D127" s="23"/>
      <c r="E127" s="23"/>
      <c r="I127" s="94"/>
      <c r="L127" s="136"/>
      <c r="O127" s="136"/>
      <c r="R127" s="136"/>
      <c r="S127" s="23"/>
      <c r="T127" s="23"/>
    </row>
    <row r="128" spans="1:20" s="64" customFormat="1" ht="11.25">
      <c r="A128" s="70"/>
      <c r="B128" s="48"/>
      <c r="D128" s="23"/>
      <c r="E128" s="23"/>
      <c r="I128" s="94"/>
      <c r="L128" s="136"/>
      <c r="O128" s="136"/>
      <c r="R128" s="136"/>
      <c r="S128" s="23"/>
      <c r="T128" s="23"/>
    </row>
    <row r="129" spans="1:20" s="64" customFormat="1" ht="11.25">
      <c r="A129" s="70"/>
      <c r="B129" s="48"/>
      <c r="D129" s="23"/>
      <c r="E129" s="23"/>
      <c r="I129" s="94"/>
      <c r="L129" s="136"/>
      <c r="O129" s="136"/>
      <c r="R129" s="136"/>
      <c r="S129" s="23"/>
      <c r="T129" s="23"/>
    </row>
    <row r="130" spans="1:20" s="64" customFormat="1" ht="11.25">
      <c r="A130" s="70"/>
      <c r="B130" s="48"/>
      <c r="D130" s="23"/>
      <c r="E130" s="23"/>
      <c r="I130" s="94"/>
      <c r="L130" s="136"/>
      <c r="O130" s="136"/>
      <c r="R130" s="136"/>
      <c r="S130" s="23"/>
      <c r="T130" s="23"/>
    </row>
    <row r="131" spans="1:20" s="64" customFormat="1" ht="11.25">
      <c r="A131" s="70"/>
      <c r="B131" s="48"/>
      <c r="D131" s="23"/>
      <c r="E131" s="23"/>
      <c r="I131" s="94"/>
      <c r="L131" s="136"/>
      <c r="O131" s="136"/>
      <c r="R131" s="136"/>
      <c r="S131" s="23"/>
      <c r="T131" s="23"/>
    </row>
    <row r="132" spans="1:20" s="64" customFormat="1" ht="11.25">
      <c r="A132" s="70"/>
      <c r="B132" s="48"/>
      <c r="D132" s="23"/>
      <c r="E132" s="23"/>
      <c r="I132" s="94"/>
      <c r="L132" s="136"/>
      <c r="O132" s="136"/>
      <c r="R132" s="136"/>
      <c r="S132" s="23"/>
      <c r="T132" s="23"/>
    </row>
    <row r="133" spans="1:20" s="64" customFormat="1" ht="11.25">
      <c r="A133" s="70"/>
      <c r="B133" s="48"/>
      <c r="D133" s="23"/>
      <c r="E133" s="23"/>
      <c r="I133" s="94"/>
      <c r="L133" s="136"/>
      <c r="O133" s="136"/>
      <c r="R133" s="136"/>
      <c r="S133" s="23"/>
      <c r="T133" s="23"/>
    </row>
    <row r="134" spans="1:20" s="64" customFormat="1" ht="11.25">
      <c r="A134" s="70"/>
      <c r="B134" s="48"/>
      <c r="D134" s="23"/>
      <c r="E134" s="23"/>
      <c r="I134" s="94"/>
      <c r="L134" s="136"/>
      <c r="O134" s="136"/>
      <c r="R134" s="136"/>
      <c r="S134" s="23"/>
      <c r="T134" s="23"/>
    </row>
    <row r="135" spans="1:20" s="64" customFormat="1" ht="11.25">
      <c r="A135" s="70"/>
      <c r="B135" s="48"/>
      <c r="D135" s="23"/>
      <c r="E135" s="23"/>
      <c r="I135" s="94"/>
      <c r="L135" s="136"/>
      <c r="O135" s="136"/>
      <c r="R135" s="136"/>
      <c r="S135" s="23"/>
      <c r="T135" s="23"/>
    </row>
    <row r="136" spans="1:20" s="64" customFormat="1" ht="11.25">
      <c r="A136" s="70"/>
      <c r="B136" s="48"/>
      <c r="D136" s="23"/>
      <c r="E136" s="23"/>
      <c r="I136" s="94"/>
      <c r="L136" s="136"/>
      <c r="O136" s="136"/>
      <c r="R136" s="136"/>
      <c r="S136" s="23"/>
      <c r="T136" s="23"/>
    </row>
    <row r="137" spans="1:20" s="64" customFormat="1" ht="11.25">
      <c r="A137" s="70"/>
      <c r="B137" s="48"/>
      <c r="D137" s="23"/>
      <c r="E137" s="23"/>
      <c r="I137" s="94"/>
      <c r="L137" s="136"/>
      <c r="O137" s="136"/>
      <c r="R137" s="136"/>
      <c r="S137" s="23"/>
      <c r="T137" s="23"/>
    </row>
    <row r="138" spans="1:20" s="64" customFormat="1" ht="11.25">
      <c r="A138" s="70"/>
      <c r="B138" s="48"/>
      <c r="D138" s="23"/>
      <c r="E138" s="23"/>
      <c r="I138" s="94"/>
      <c r="L138" s="136"/>
      <c r="O138" s="136"/>
      <c r="R138" s="136"/>
      <c r="S138" s="23"/>
      <c r="T138" s="23"/>
    </row>
    <row r="139" spans="1:20" s="64" customFormat="1" ht="11.25">
      <c r="A139" s="70"/>
      <c r="B139" s="48"/>
      <c r="D139" s="23"/>
      <c r="E139" s="23"/>
      <c r="I139" s="94"/>
      <c r="L139" s="136"/>
      <c r="O139" s="136"/>
      <c r="R139" s="136"/>
      <c r="S139" s="23"/>
      <c r="T139" s="23"/>
    </row>
    <row r="140" ht="11.25">
      <c r="S140" s="23"/>
    </row>
    <row r="141" ht="11.25">
      <c r="S141" s="23"/>
    </row>
    <row r="142" ht="11.25">
      <c r="S142" s="23"/>
    </row>
    <row r="143" ht="11.25">
      <c r="S143" s="23"/>
    </row>
    <row r="144" ht="11.25">
      <c r="S144" s="23"/>
    </row>
    <row r="145" ht="11.25">
      <c r="S145" s="23"/>
    </row>
    <row r="146" ht="11.25">
      <c r="S146" s="23"/>
    </row>
    <row r="147" ht="11.25">
      <c r="S147" s="23"/>
    </row>
    <row r="148" ht="11.25">
      <c r="S148" s="23"/>
    </row>
    <row r="149" ht="11.25">
      <c r="S149" s="23"/>
    </row>
    <row r="150" ht="11.25">
      <c r="S150" s="23"/>
    </row>
    <row r="151" ht="11.25">
      <c r="S151" s="23"/>
    </row>
    <row r="152" ht="11.25">
      <c r="S152" s="23"/>
    </row>
    <row r="153" ht="11.25">
      <c r="S153" s="23"/>
    </row>
    <row r="154" ht="11.25">
      <c r="S154" s="23"/>
    </row>
    <row r="155" ht="11.25">
      <c r="S155" s="23"/>
    </row>
    <row r="156" ht="11.25">
      <c r="S156" s="23"/>
    </row>
    <row r="157" ht="11.25">
      <c r="S157" s="23"/>
    </row>
    <row r="158" ht="11.25">
      <c r="S158" s="23"/>
    </row>
    <row r="159" ht="11.25">
      <c r="S159" s="23"/>
    </row>
    <row r="160" ht="11.25">
      <c r="S160" s="23"/>
    </row>
    <row r="161" ht="11.25">
      <c r="S161" s="23"/>
    </row>
    <row r="162" ht="11.25">
      <c r="S162" s="23"/>
    </row>
    <row r="163" ht="11.25">
      <c r="S163" s="23"/>
    </row>
    <row r="164" ht="11.25">
      <c r="S164" s="23"/>
    </row>
    <row r="165" ht="11.25">
      <c r="S165" s="23"/>
    </row>
    <row r="166" ht="11.25">
      <c r="S166" s="23"/>
    </row>
    <row r="167" ht="11.25">
      <c r="S167" s="23"/>
    </row>
    <row r="168" ht="11.25">
      <c r="S168" s="23"/>
    </row>
    <row r="169" ht="11.25">
      <c r="S169" s="23"/>
    </row>
    <row r="170" ht="11.25">
      <c r="S170" s="23"/>
    </row>
    <row r="171" ht="11.25">
      <c r="S171" s="23"/>
    </row>
    <row r="172" ht="11.25">
      <c r="S172" s="23"/>
    </row>
    <row r="173" ht="11.25">
      <c r="S173" s="23"/>
    </row>
    <row r="174" ht="11.25">
      <c r="S174" s="23"/>
    </row>
    <row r="175" ht="11.25">
      <c r="S175" s="23"/>
    </row>
    <row r="176" ht="11.25">
      <c r="S176" s="23"/>
    </row>
    <row r="177" ht="11.25">
      <c r="S177" s="23"/>
    </row>
    <row r="178" ht="11.25">
      <c r="S178" s="23"/>
    </row>
    <row r="179" ht="11.25">
      <c r="S179" s="23"/>
    </row>
    <row r="180" ht="11.25">
      <c r="S180" s="23"/>
    </row>
    <row r="181" ht="11.25">
      <c r="S181" s="23"/>
    </row>
    <row r="182" ht="11.25">
      <c r="S182" s="23"/>
    </row>
    <row r="183" ht="11.25">
      <c r="S183" s="23"/>
    </row>
    <row r="184" ht="11.25">
      <c r="S184" s="23"/>
    </row>
    <row r="185" ht="11.25">
      <c r="S185" s="23"/>
    </row>
    <row r="186" ht="11.25">
      <c r="S186" s="23"/>
    </row>
    <row r="187" ht="11.25">
      <c r="S187" s="23"/>
    </row>
    <row r="188" ht="11.25">
      <c r="S188" s="23"/>
    </row>
    <row r="189" ht="11.25">
      <c r="S189" s="23"/>
    </row>
    <row r="190" ht="11.25">
      <c r="S190" s="23"/>
    </row>
    <row r="191" ht="11.25">
      <c r="S191" s="23"/>
    </row>
    <row r="192" ht="11.25">
      <c r="S192" s="23"/>
    </row>
    <row r="193" ht="11.25">
      <c r="S193" s="23"/>
    </row>
    <row r="194" ht="11.25">
      <c r="S194" s="23"/>
    </row>
    <row r="195" ht="11.25">
      <c r="S195" s="23"/>
    </row>
    <row r="196" ht="11.25">
      <c r="S196" s="23"/>
    </row>
    <row r="197" ht="11.25">
      <c r="S197" s="23"/>
    </row>
    <row r="198" ht="11.25">
      <c r="S198" s="23"/>
    </row>
    <row r="199" ht="11.25">
      <c r="S199" s="23"/>
    </row>
    <row r="200" ht="11.25">
      <c r="S200" s="23"/>
    </row>
    <row r="201" ht="11.25">
      <c r="S201" s="23"/>
    </row>
    <row r="202" ht="11.25">
      <c r="S202" s="23"/>
    </row>
    <row r="203" ht="11.25">
      <c r="S203" s="23"/>
    </row>
    <row r="204" ht="11.25">
      <c r="S204" s="23"/>
    </row>
    <row r="205" ht="11.25">
      <c r="S205" s="23"/>
    </row>
    <row r="206" ht="11.25">
      <c r="S206" s="23"/>
    </row>
    <row r="207" ht="11.25">
      <c r="S207" s="23"/>
    </row>
    <row r="208" ht="11.25">
      <c r="S208" s="23"/>
    </row>
    <row r="209" ht="11.25">
      <c r="S209" s="23"/>
    </row>
    <row r="210" ht="11.25">
      <c r="S210" s="23"/>
    </row>
    <row r="211" ht="11.25">
      <c r="S211" s="23"/>
    </row>
    <row r="212" ht="11.25">
      <c r="S212" s="23"/>
    </row>
    <row r="213" ht="11.25">
      <c r="S213" s="23"/>
    </row>
    <row r="214" ht="11.25">
      <c r="S214" s="23"/>
    </row>
    <row r="215" ht="11.25">
      <c r="S215" s="23"/>
    </row>
    <row r="216" ht="11.25">
      <c r="S216" s="23"/>
    </row>
    <row r="217" ht="11.25">
      <c r="S217" s="23"/>
    </row>
    <row r="218" ht="11.25">
      <c r="S218" s="23"/>
    </row>
    <row r="219" ht="11.25">
      <c r="S219" s="23"/>
    </row>
    <row r="220" ht="11.25">
      <c r="S220" s="23"/>
    </row>
    <row r="221" ht="11.25">
      <c r="S221" s="23"/>
    </row>
    <row r="222" ht="11.25">
      <c r="S222" s="23"/>
    </row>
    <row r="223" ht="11.25">
      <c r="S223" s="23"/>
    </row>
    <row r="224" ht="11.25">
      <c r="S224" s="23"/>
    </row>
    <row r="225" ht="11.25">
      <c r="S225" s="23"/>
    </row>
    <row r="226" ht="11.25">
      <c r="S226" s="23"/>
    </row>
    <row r="227" ht="11.25">
      <c r="S227" s="23"/>
    </row>
    <row r="228" ht="11.25">
      <c r="S228" s="23"/>
    </row>
    <row r="229" ht="11.25">
      <c r="S229" s="23"/>
    </row>
    <row r="230" ht="11.25">
      <c r="S230" s="23"/>
    </row>
    <row r="231" ht="11.25">
      <c r="S231" s="23"/>
    </row>
    <row r="232" ht="11.25">
      <c r="S232" s="23"/>
    </row>
    <row r="233" ht="11.25">
      <c r="S233" s="23"/>
    </row>
    <row r="234" ht="11.25">
      <c r="S234" s="23"/>
    </row>
    <row r="235" ht="11.25">
      <c r="S235" s="23"/>
    </row>
    <row r="236" ht="11.25">
      <c r="S236" s="23"/>
    </row>
    <row r="237" ht="11.25">
      <c r="S237" s="23"/>
    </row>
    <row r="238" ht="11.25">
      <c r="S238" s="23"/>
    </row>
    <row r="239" ht="11.25">
      <c r="S239" s="23"/>
    </row>
    <row r="240" ht="11.25">
      <c r="S240" s="23"/>
    </row>
    <row r="241" ht="11.25">
      <c r="S241" s="23"/>
    </row>
    <row r="242" ht="11.25">
      <c r="S242" s="23"/>
    </row>
    <row r="243" ht="11.25">
      <c r="S243" s="23"/>
    </row>
    <row r="244" ht="11.25">
      <c r="S244" s="23"/>
    </row>
    <row r="245" ht="11.25">
      <c r="S245" s="23"/>
    </row>
    <row r="246" ht="11.25">
      <c r="S246" s="23"/>
    </row>
    <row r="247" ht="11.25">
      <c r="S247" s="23"/>
    </row>
    <row r="248" ht="11.25">
      <c r="S248" s="23"/>
    </row>
    <row r="249" ht="11.25">
      <c r="S249" s="23"/>
    </row>
    <row r="250" ht="11.25">
      <c r="S250" s="23"/>
    </row>
    <row r="251" ht="11.25">
      <c r="S251" s="23"/>
    </row>
    <row r="252" ht="11.25">
      <c r="S252" s="23"/>
    </row>
    <row r="253" ht="11.25">
      <c r="S253" s="23"/>
    </row>
    <row r="254" ht="11.25">
      <c r="S254" s="23"/>
    </row>
    <row r="255" ht="11.25">
      <c r="S255" s="23"/>
    </row>
    <row r="256" ht="11.25">
      <c r="S256" s="23"/>
    </row>
    <row r="257" ht="11.25">
      <c r="S257" s="23"/>
    </row>
    <row r="258" ht="11.25">
      <c r="S258" s="23"/>
    </row>
    <row r="259" ht="11.25">
      <c r="S259" s="23"/>
    </row>
    <row r="260" ht="11.25">
      <c r="S260" s="23"/>
    </row>
    <row r="261" ht="11.25">
      <c r="S261" s="23"/>
    </row>
    <row r="262" ht="11.25">
      <c r="S262" s="23"/>
    </row>
    <row r="263" ht="11.25">
      <c r="S263" s="23"/>
    </row>
    <row r="264" ht="11.25">
      <c r="S264" s="23"/>
    </row>
    <row r="265" ht="11.25">
      <c r="S265" s="23"/>
    </row>
    <row r="266" ht="11.25">
      <c r="S266" s="23"/>
    </row>
    <row r="267" ht="11.25">
      <c r="S267" s="23"/>
    </row>
    <row r="268" ht="11.25">
      <c r="S268" s="23"/>
    </row>
    <row r="269" ht="11.25">
      <c r="S269" s="23"/>
    </row>
    <row r="270" ht="11.25">
      <c r="S270" s="23"/>
    </row>
    <row r="271" ht="11.25">
      <c r="S271" s="23"/>
    </row>
    <row r="272" ht="11.25">
      <c r="S272" s="23"/>
    </row>
    <row r="273" ht="11.25">
      <c r="S273" s="23"/>
    </row>
    <row r="274" ht="11.25">
      <c r="S274" s="23"/>
    </row>
    <row r="275" ht="11.25">
      <c r="S275" s="23"/>
    </row>
    <row r="276" ht="11.25">
      <c r="S276" s="23"/>
    </row>
    <row r="277" ht="11.25">
      <c r="S277" s="23"/>
    </row>
    <row r="278" ht="11.25">
      <c r="S278" s="23"/>
    </row>
    <row r="279" ht="11.25">
      <c r="S279" s="23"/>
    </row>
    <row r="280" ht="11.25">
      <c r="S280" s="23"/>
    </row>
    <row r="281" ht="11.25">
      <c r="S281" s="23"/>
    </row>
    <row r="282" ht="11.25">
      <c r="S282" s="23"/>
    </row>
    <row r="283" ht="11.25">
      <c r="S283" s="23"/>
    </row>
    <row r="284" ht="11.25">
      <c r="S284" s="23"/>
    </row>
    <row r="285" ht="11.25">
      <c r="S285" s="23"/>
    </row>
    <row r="286" ht="11.25">
      <c r="S286" s="23"/>
    </row>
    <row r="287" ht="11.25">
      <c r="S287" s="23"/>
    </row>
    <row r="288" ht="11.25">
      <c r="S288" s="23"/>
    </row>
    <row r="289" ht="11.25">
      <c r="S289" s="23"/>
    </row>
    <row r="290" ht="11.25">
      <c r="S290" s="23"/>
    </row>
    <row r="291" ht="11.25">
      <c r="S291" s="23"/>
    </row>
    <row r="292" ht="11.25">
      <c r="S292" s="23"/>
    </row>
    <row r="293" ht="11.25">
      <c r="S293" s="23"/>
    </row>
    <row r="294" ht="11.25">
      <c r="S294" s="23"/>
    </row>
    <row r="295" ht="11.25">
      <c r="S295" s="23"/>
    </row>
    <row r="296" ht="11.25">
      <c r="S296" s="23"/>
    </row>
    <row r="297" ht="11.25">
      <c r="S297" s="23"/>
    </row>
    <row r="298" ht="11.25">
      <c r="S298" s="23"/>
    </row>
    <row r="299" ht="11.25">
      <c r="S299" s="23"/>
    </row>
    <row r="300" ht="11.25">
      <c r="S300" s="23"/>
    </row>
    <row r="301" ht="11.25">
      <c r="S301" s="23"/>
    </row>
    <row r="302" ht="11.25">
      <c r="S302" s="23"/>
    </row>
    <row r="303" ht="11.25">
      <c r="S303" s="23"/>
    </row>
    <row r="304" ht="11.25">
      <c r="S304" s="23"/>
    </row>
    <row r="305" ht="11.25">
      <c r="S305" s="23"/>
    </row>
    <row r="306" ht="11.25">
      <c r="S306" s="23"/>
    </row>
    <row r="307" ht="11.25">
      <c r="S307" s="23"/>
    </row>
    <row r="308" ht="11.25">
      <c r="S308" s="23"/>
    </row>
    <row r="309" ht="11.25">
      <c r="S309" s="23"/>
    </row>
    <row r="310" ht="11.25">
      <c r="S310" s="23"/>
    </row>
    <row r="311" ht="11.25">
      <c r="S311" s="23"/>
    </row>
    <row r="312" ht="11.25">
      <c r="S312" s="23"/>
    </row>
    <row r="313" ht="11.25">
      <c r="S313" s="23"/>
    </row>
    <row r="314" ht="11.25">
      <c r="S314" s="23"/>
    </row>
    <row r="315" ht="11.25">
      <c r="S315" s="23"/>
    </row>
    <row r="316" ht="11.25">
      <c r="S316" s="23"/>
    </row>
    <row r="317" ht="11.25">
      <c r="S317" s="23"/>
    </row>
    <row r="318" ht="11.25">
      <c r="S318" s="23"/>
    </row>
    <row r="319" ht="11.25">
      <c r="S319" s="23"/>
    </row>
    <row r="320" ht="11.25">
      <c r="S320" s="23"/>
    </row>
    <row r="321" ht="11.25">
      <c r="S321" s="23"/>
    </row>
    <row r="322" ht="11.25">
      <c r="S322" s="23"/>
    </row>
    <row r="323" ht="11.25">
      <c r="S323" s="23"/>
    </row>
    <row r="324" ht="11.25">
      <c r="S324" s="23"/>
    </row>
    <row r="325" ht="11.25">
      <c r="S325" s="23"/>
    </row>
    <row r="326" ht="11.25">
      <c r="S326" s="23"/>
    </row>
    <row r="327" ht="11.25">
      <c r="S327" s="23"/>
    </row>
    <row r="328" ht="11.25">
      <c r="S328" s="23"/>
    </row>
    <row r="329" ht="11.25">
      <c r="S329" s="23"/>
    </row>
    <row r="330" ht="11.25">
      <c r="S330" s="23"/>
    </row>
    <row r="331" ht="11.25">
      <c r="S331" s="23"/>
    </row>
    <row r="332" ht="11.25">
      <c r="S332" s="23"/>
    </row>
    <row r="333" ht="11.25">
      <c r="S333" s="23"/>
    </row>
    <row r="334" ht="11.25">
      <c r="S334" s="23"/>
    </row>
    <row r="335" ht="11.25">
      <c r="S335" s="23"/>
    </row>
    <row r="336" ht="11.25">
      <c r="S336" s="23"/>
    </row>
    <row r="337" ht="11.25">
      <c r="S337" s="23"/>
    </row>
    <row r="338" ht="11.25">
      <c r="S338" s="23"/>
    </row>
    <row r="339" ht="11.25">
      <c r="S339" s="23"/>
    </row>
    <row r="340" ht="11.25">
      <c r="S340" s="23"/>
    </row>
    <row r="341" ht="11.25">
      <c r="S341" s="23"/>
    </row>
    <row r="342" ht="11.25">
      <c r="S342" s="23"/>
    </row>
    <row r="343" ht="11.25">
      <c r="S343" s="23"/>
    </row>
    <row r="344" ht="11.25">
      <c r="S344" s="23"/>
    </row>
    <row r="345" ht="11.25">
      <c r="S345" s="23"/>
    </row>
    <row r="346" ht="11.25">
      <c r="S346" s="23"/>
    </row>
    <row r="347" ht="11.25">
      <c r="S347" s="23"/>
    </row>
    <row r="348" ht="11.25">
      <c r="S348" s="23"/>
    </row>
    <row r="349" ht="11.25">
      <c r="S349" s="23"/>
    </row>
    <row r="350" ht="11.25">
      <c r="S350" s="23"/>
    </row>
    <row r="351" ht="11.25">
      <c r="S351" s="23"/>
    </row>
    <row r="352" ht="11.25">
      <c r="S352" s="23"/>
    </row>
    <row r="353" ht="11.25">
      <c r="S353" s="23"/>
    </row>
    <row r="354" ht="11.25">
      <c r="S354" s="23"/>
    </row>
    <row r="355" ht="11.25">
      <c r="S355" s="23"/>
    </row>
    <row r="356" ht="11.25">
      <c r="S356" s="23"/>
    </row>
    <row r="357" ht="11.25">
      <c r="S357" s="23"/>
    </row>
    <row r="358" ht="11.25">
      <c r="S358" s="23"/>
    </row>
    <row r="359" ht="11.25">
      <c r="S359" s="23"/>
    </row>
    <row r="360" ht="11.25">
      <c r="S360" s="23"/>
    </row>
    <row r="361" ht="11.25">
      <c r="S361" s="23"/>
    </row>
    <row r="362" ht="11.25">
      <c r="S362" s="23"/>
    </row>
    <row r="363" ht="11.25">
      <c r="S363" s="23"/>
    </row>
    <row r="364" ht="11.25">
      <c r="S364" s="23"/>
    </row>
    <row r="365" ht="11.25">
      <c r="S365" s="23"/>
    </row>
    <row r="366" ht="11.25">
      <c r="S366" s="23"/>
    </row>
    <row r="367" ht="11.25">
      <c r="S367" s="23"/>
    </row>
    <row r="368" ht="11.25">
      <c r="S368" s="23"/>
    </row>
    <row r="369" ht="11.25">
      <c r="S369" s="23"/>
    </row>
    <row r="370" ht="11.25">
      <c r="S370" s="23"/>
    </row>
    <row r="371" ht="11.25">
      <c r="S371" s="23"/>
    </row>
    <row r="372" ht="11.25">
      <c r="S372" s="23"/>
    </row>
    <row r="373" ht="11.25">
      <c r="S373" s="23"/>
    </row>
    <row r="374" ht="11.25">
      <c r="S374" s="23"/>
    </row>
    <row r="375" ht="11.25">
      <c r="S375" s="23"/>
    </row>
    <row r="376" ht="11.25">
      <c r="S376" s="23"/>
    </row>
    <row r="377" ht="11.25">
      <c r="S377" s="23"/>
    </row>
    <row r="378" ht="11.25">
      <c r="S378" s="23"/>
    </row>
    <row r="379" ht="11.25">
      <c r="S379" s="23"/>
    </row>
    <row r="380" ht="11.25">
      <c r="S380" s="23"/>
    </row>
    <row r="381" ht="11.25">
      <c r="S381" s="23"/>
    </row>
    <row r="382" ht="11.25">
      <c r="S382" s="23"/>
    </row>
    <row r="383" ht="11.25">
      <c r="S383" s="23"/>
    </row>
    <row r="384" ht="11.25">
      <c r="S384" s="23"/>
    </row>
    <row r="385" ht="11.25">
      <c r="S385" s="23"/>
    </row>
    <row r="386" ht="11.25">
      <c r="S386" s="23"/>
    </row>
    <row r="387" ht="11.25">
      <c r="S387" s="23"/>
    </row>
    <row r="388" ht="11.25">
      <c r="S388" s="23"/>
    </row>
    <row r="389" ht="11.25">
      <c r="S389" s="23"/>
    </row>
    <row r="390" ht="11.25">
      <c r="S390" s="23"/>
    </row>
    <row r="391" ht="11.25">
      <c r="S391" s="23"/>
    </row>
    <row r="392" ht="11.25">
      <c r="S392" s="23"/>
    </row>
    <row r="393" ht="11.25">
      <c r="S393" s="23"/>
    </row>
    <row r="394" ht="11.25">
      <c r="S394" s="23"/>
    </row>
    <row r="395" ht="11.25">
      <c r="S395" s="23"/>
    </row>
    <row r="396" ht="11.25">
      <c r="S396" s="23"/>
    </row>
    <row r="397" ht="11.25">
      <c r="S397" s="23"/>
    </row>
    <row r="398" ht="11.25">
      <c r="S398" s="23"/>
    </row>
    <row r="399" ht="11.25">
      <c r="S399" s="23"/>
    </row>
    <row r="400" ht="11.25">
      <c r="S400" s="23"/>
    </row>
    <row r="401" ht="11.25">
      <c r="S401" s="23"/>
    </row>
    <row r="402" ht="11.25">
      <c r="S402" s="23"/>
    </row>
    <row r="403" ht="11.25">
      <c r="S403" s="23"/>
    </row>
    <row r="404" ht="11.25">
      <c r="S404" s="23"/>
    </row>
    <row r="405" ht="11.25">
      <c r="S405" s="23"/>
    </row>
    <row r="406" ht="11.25">
      <c r="S406" s="23"/>
    </row>
    <row r="407" ht="11.25">
      <c r="S407" s="23"/>
    </row>
    <row r="408" ht="11.25">
      <c r="S408" s="23"/>
    </row>
    <row r="409" ht="11.25">
      <c r="S409" s="23"/>
    </row>
    <row r="410" ht="11.25">
      <c r="S410" s="23"/>
    </row>
    <row r="411" ht="11.25">
      <c r="S411" s="23"/>
    </row>
    <row r="412" ht="11.25">
      <c r="S412" s="23"/>
    </row>
    <row r="413" ht="11.25">
      <c r="S413" s="23"/>
    </row>
    <row r="414" ht="11.25">
      <c r="S414" s="23"/>
    </row>
    <row r="415" ht="11.25">
      <c r="S415" s="23"/>
    </row>
    <row r="416" ht="11.25">
      <c r="S416" s="23"/>
    </row>
    <row r="417" ht="11.25">
      <c r="S417" s="23"/>
    </row>
    <row r="418" ht="11.25">
      <c r="S418" s="23"/>
    </row>
    <row r="419" ht="11.25">
      <c r="S419" s="23"/>
    </row>
    <row r="420" ht="11.25">
      <c r="S420" s="23"/>
    </row>
    <row r="421" ht="11.25">
      <c r="S421" s="23"/>
    </row>
    <row r="422" ht="11.25">
      <c r="S422" s="23"/>
    </row>
    <row r="423" ht="11.25">
      <c r="S423" s="23"/>
    </row>
    <row r="424" ht="11.25">
      <c r="S424" s="23"/>
    </row>
    <row r="425" ht="11.25">
      <c r="S425" s="23"/>
    </row>
    <row r="426" ht="11.25">
      <c r="S426" s="23"/>
    </row>
    <row r="427" ht="11.25">
      <c r="S427" s="23"/>
    </row>
    <row r="428" ht="11.25">
      <c r="S428" s="23"/>
    </row>
    <row r="429" ht="11.25">
      <c r="S429" s="23"/>
    </row>
    <row r="430" ht="11.25">
      <c r="S430" s="23"/>
    </row>
    <row r="431" ht="11.25">
      <c r="S431" s="23"/>
    </row>
    <row r="432" ht="11.25">
      <c r="S432" s="23"/>
    </row>
    <row r="433" ht="11.25">
      <c r="S433" s="23"/>
    </row>
    <row r="434" ht="11.25">
      <c r="S434" s="23"/>
    </row>
    <row r="435" ht="11.25">
      <c r="S435" s="23"/>
    </row>
    <row r="436" ht="11.25">
      <c r="S436" s="23"/>
    </row>
    <row r="437" ht="11.25">
      <c r="S437" s="23"/>
    </row>
    <row r="438" ht="11.25">
      <c r="S438" s="23"/>
    </row>
    <row r="439" ht="11.25">
      <c r="S439" s="23"/>
    </row>
    <row r="440" ht="11.25">
      <c r="S440" s="23"/>
    </row>
    <row r="441" ht="11.25">
      <c r="S441" s="23"/>
    </row>
    <row r="442" ht="11.25">
      <c r="S442" s="23"/>
    </row>
    <row r="443" ht="11.25">
      <c r="S443" s="23"/>
    </row>
    <row r="444" ht="11.25">
      <c r="S444" s="23"/>
    </row>
    <row r="445" ht="11.25">
      <c r="S445" s="23"/>
    </row>
    <row r="446" ht="11.25">
      <c r="S446" s="23"/>
    </row>
    <row r="447" ht="11.25">
      <c r="S447" s="23"/>
    </row>
    <row r="448" ht="11.25">
      <c r="S448" s="23"/>
    </row>
    <row r="449" ht="11.25">
      <c r="S449" s="23"/>
    </row>
    <row r="450" ht="11.25">
      <c r="S450" s="23"/>
    </row>
    <row r="451" ht="11.25">
      <c r="S451" s="23"/>
    </row>
    <row r="452" ht="11.25">
      <c r="S452" s="23"/>
    </row>
    <row r="453" ht="11.25">
      <c r="S453" s="23"/>
    </row>
    <row r="454" ht="11.25">
      <c r="S454" s="23"/>
    </row>
    <row r="455" ht="11.25">
      <c r="S455" s="23"/>
    </row>
    <row r="456" ht="11.25">
      <c r="S456" s="23"/>
    </row>
    <row r="457" ht="11.25">
      <c r="S457" s="23"/>
    </row>
    <row r="458" ht="11.25">
      <c r="S458" s="23"/>
    </row>
    <row r="459" ht="11.25">
      <c r="S459" s="23"/>
    </row>
    <row r="460" ht="11.25">
      <c r="S460" s="23"/>
    </row>
    <row r="461" ht="11.25">
      <c r="S461" s="23"/>
    </row>
    <row r="462" ht="11.25">
      <c r="S462" s="23"/>
    </row>
    <row r="463" ht="11.25">
      <c r="S463" s="23"/>
    </row>
    <row r="464" ht="11.25">
      <c r="S464" s="23"/>
    </row>
    <row r="465" ht="11.25">
      <c r="S465" s="23"/>
    </row>
    <row r="466" ht="11.25">
      <c r="S466" s="23"/>
    </row>
    <row r="467" ht="11.25">
      <c r="S467" s="23"/>
    </row>
    <row r="468" ht="11.25">
      <c r="S468" s="23"/>
    </row>
    <row r="469" ht="11.25">
      <c r="S469" s="23"/>
    </row>
    <row r="470" ht="11.25">
      <c r="S470" s="23"/>
    </row>
    <row r="471" ht="11.25">
      <c r="S471" s="23"/>
    </row>
    <row r="472" ht="11.25">
      <c r="S472" s="23"/>
    </row>
    <row r="473" ht="11.25">
      <c r="S473" s="23"/>
    </row>
    <row r="474" ht="11.25">
      <c r="S474" s="23"/>
    </row>
    <row r="475" ht="11.25">
      <c r="S475" s="23"/>
    </row>
    <row r="476" ht="11.25">
      <c r="S476" s="23"/>
    </row>
    <row r="477" ht="11.25">
      <c r="S477" s="23"/>
    </row>
    <row r="478" ht="11.25">
      <c r="S478" s="23"/>
    </row>
    <row r="479" ht="11.25">
      <c r="S479" s="23"/>
    </row>
    <row r="480" ht="11.25">
      <c r="S480" s="23"/>
    </row>
    <row r="481" ht="11.25">
      <c r="S481" s="23"/>
    </row>
    <row r="482" ht="11.25">
      <c r="S482" s="23"/>
    </row>
    <row r="483" ht="11.25">
      <c r="S483" s="23"/>
    </row>
    <row r="484" ht="11.25">
      <c r="S484" s="23"/>
    </row>
    <row r="485" ht="11.25">
      <c r="S485" s="23"/>
    </row>
    <row r="486" ht="11.25">
      <c r="S486" s="23"/>
    </row>
    <row r="487" ht="11.25">
      <c r="S487" s="23"/>
    </row>
    <row r="488" ht="11.25">
      <c r="S488" s="23"/>
    </row>
    <row r="489" ht="11.25">
      <c r="S489" s="23"/>
    </row>
    <row r="490" ht="11.25">
      <c r="S490" s="23"/>
    </row>
    <row r="491" ht="11.25">
      <c r="S491" s="23"/>
    </row>
    <row r="492" ht="11.25">
      <c r="S492" s="23"/>
    </row>
    <row r="493" ht="11.25">
      <c r="S493" s="23"/>
    </row>
    <row r="494" ht="11.25">
      <c r="S494" s="23"/>
    </row>
    <row r="495" ht="11.25">
      <c r="S495" s="23"/>
    </row>
    <row r="496" ht="11.25">
      <c r="S496" s="23"/>
    </row>
    <row r="497" ht="11.25">
      <c r="S497" s="23"/>
    </row>
    <row r="498" ht="11.25">
      <c r="S498" s="23"/>
    </row>
    <row r="499" ht="11.25">
      <c r="S499" s="23"/>
    </row>
    <row r="500" ht="11.25">
      <c r="S500" s="23"/>
    </row>
    <row r="501" ht="11.25">
      <c r="S501" s="23"/>
    </row>
    <row r="502" ht="11.25">
      <c r="S502" s="23"/>
    </row>
    <row r="503" ht="11.25">
      <c r="S503" s="23"/>
    </row>
    <row r="504" ht="11.25">
      <c r="S504" s="23"/>
    </row>
    <row r="505" ht="11.25">
      <c r="S505" s="23"/>
    </row>
    <row r="506" ht="11.25">
      <c r="S506" s="23"/>
    </row>
    <row r="507" ht="11.25">
      <c r="S507" s="23"/>
    </row>
    <row r="508" ht="11.25">
      <c r="S508" s="23"/>
    </row>
    <row r="509" ht="11.25">
      <c r="S509" s="23"/>
    </row>
    <row r="510" ht="11.25">
      <c r="S510" s="23"/>
    </row>
    <row r="511" ht="11.25">
      <c r="S511" s="23"/>
    </row>
    <row r="512" ht="11.25">
      <c r="S512" s="23"/>
    </row>
    <row r="513" ht="11.25">
      <c r="S513" s="23"/>
    </row>
    <row r="514" ht="11.25">
      <c r="S514" s="23"/>
    </row>
    <row r="515" ht="11.25">
      <c r="S515" s="23"/>
    </row>
    <row r="516" ht="11.25">
      <c r="S516" s="23"/>
    </row>
    <row r="517" ht="11.25">
      <c r="S517" s="23"/>
    </row>
    <row r="518" ht="11.25">
      <c r="S518" s="23"/>
    </row>
    <row r="519" ht="11.25">
      <c r="S519" s="23"/>
    </row>
    <row r="520" ht="11.25">
      <c r="S520" s="23"/>
    </row>
    <row r="521" ht="11.25">
      <c r="S521" s="23"/>
    </row>
    <row r="522" ht="11.25">
      <c r="S522" s="23"/>
    </row>
    <row r="523" ht="11.25">
      <c r="S523" s="23"/>
    </row>
    <row r="524" ht="11.25">
      <c r="S524" s="23"/>
    </row>
    <row r="525" ht="11.25">
      <c r="S525" s="23"/>
    </row>
    <row r="526" ht="11.25">
      <c r="S526" s="23"/>
    </row>
    <row r="527" ht="11.25">
      <c r="S527" s="23"/>
    </row>
    <row r="528" ht="11.25">
      <c r="S528" s="23"/>
    </row>
    <row r="529" ht="11.25">
      <c r="S529" s="23"/>
    </row>
    <row r="530" ht="11.25">
      <c r="S530" s="23"/>
    </row>
    <row r="531" ht="11.25">
      <c r="S531" s="23"/>
    </row>
    <row r="532" ht="11.25">
      <c r="S532" s="23"/>
    </row>
    <row r="533" ht="11.25">
      <c r="S533" s="23"/>
    </row>
    <row r="534" ht="11.25">
      <c r="S534" s="23"/>
    </row>
    <row r="535" ht="11.25">
      <c r="S535" s="23"/>
    </row>
    <row r="536" ht="11.25">
      <c r="S536" s="23"/>
    </row>
    <row r="537" ht="11.25">
      <c r="S537" s="23"/>
    </row>
    <row r="538" ht="11.25">
      <c r="S538" s="23"/>
    </row>
    <row r="539" ht="11.25">
      <c r="S539" s="23"/>
    </row>
    <row r="540" ht="11.25">
      <c r="S540" s="23"/>
    </row>
    <row r="541" ht="11.25">
      <c r="S541" s="23"/>
    </row>
    <row r="542" ht="11.25">
      <c r="S542" s="23"/>
    </row>
    <row r="543" ht="11.25">
      <c r="S543" s="23"/>
    </row>
    <row r="544" ht="11.25">
      <c r="S544" s="23"/>
    </row>
    <row r="545" ht="11.25">
      <c r="S545" s="23"/>
    </row>
    <row r="546" ht="11.25">
      <c r="S546" s="23"/>
    </row>
    <row r="547" ht="11.25">
      <c r="S547" s="23"/>
    </row>
    <row r="548" ht="11.25">
      <c r="S548" s="23"/>
    </row>
    <row r="549" ht="11.25">
      <c r="S549" s="23"/>
    </row>
    <row r="550" ht="11.25">
      <c r="S550" s="23"/>
    </row>
    <row r="551" ht="11.25">
      <c r="S551" s="23"/>
    </row>
    <row r="552" ht="11.25">
      <c r="S552" s="23"/>
    </row>
    <row r="553" ht="11.25">
      <c r="S553" s="23"/>
    </row>
    <row r="554" ht="11.25">
      <c r="S554" s="23"/>
    </row>
    <row r="555" ht="11.25">
      <c r="S555" s="23"/>
    </row>
    <row r="556" ht="11.25">
      <c r="S556" s="23"/>
    </row>
    <row r="557" ht="11.25">
      <c r="S557" s="23"/>
    </row>
    <row r="558" ht="11.25">
      <c r="S558" s="23"/>
    </row>
    <row r="559" ht="11.25">
      <c r="S559" s="23"/>
    </row>
    <row r="560" ht="11.25">
      <c r="S560" s="23"/>
    </row>
    <row r="561" ht="11.25">
      <c r="S561" s="23"/>
    </row>
    <row r="562" ht="11.25">
      <c r="S562" s="23"/>
    </row>
    <row r="563" ht="11.25">
      <c r="S563" s="23"/>
    </row>
    <row r="564" ht="11.25">
      <c r="S564" s="23"/>
    </row>
    <row r="565" ht="11.25">
      <c r="S565" s="23"/>
    </row>
    <row r="566" ht="11.25">
      <c r="S566" s="23"/>
    </row>
    <row r="567" ht="11.25">
      <c r="S567" s="23"/>
    </row>
    <row r="568" ht="11.25">
      <c r="S568" s="23"/>
    </row>
    <row r="569" ht="11.25">
      <c r="S569" s="23"/>
    </row>
    <row r="570" ht="11.25">
      <c r="S570" s="23"/>
    </row>
    <row r="571" ht="11.25">
      <c r="S571" s="23"/>
    </row>
    <row r="572" ht="11.25">
      <c r="S572" s="23"/>
    </row>
    <row r="573" ht="11.25">
      <c r="S573" s="23"/>
    </row>
    <row r="574" ht="11.25">
      <c r="S574" s="23"/>
    </row>
    <row r="575" ht="11.25">
      <c r="S575" s="23"/>
    </row>
    <row r="576" ht="11.25">
      <c r="S576" s="23"/>
    </row>
    <row r="577" ht="11.25">
      <c r="S577" s="23"/>
    </row>
    <row r="578" ht="11.25">
      <c r="S578" s="23"/>
    </row>
    <row r="579" ht="11.25">
      <c r="S579" s="23"/>
    </row>
    <row r="580" ht="11.25">
      <c r="S580" s="23"/>
    </row>
    <row r="581" ht="11.25">
      <c r="S581" s="23"/>
    </row>
    <row r="582" ht="11.25">
      <c r="S582" s="23"/>
    </row>
    <row r="583" ht="11.25">
      <c r="S583" s="23"/>
    </row>
    <row r="584" ht="11.25">
      <c r="S584" s="23"/>
    </row>
    <row r="585" ht="11.25">
      <c r="S585" s="23"/>
    </row>
    <row r="586" ht="11.25">
      <c r="S586" s="23"/>
    </row>
    <row r="587" ht="11.25">
      <c r="S587" s="23"/>
    </row>
    <row r="588" ht="11.25">
      <c r="S588" s="23"/>
    </row>
    <row r="589" ht="11.25">
      <c r="S589" s="23"/>
    </row>
    <row r="590" ht="11.25">
      <c r="S590" s="23"/>
    </row>
    <row r="591" ht="11.25">
      <c r="S591" s="23"/>
    </row>
    <row r="592" ht="11.25">
      <c r="S592" s="23"/>
    </row>
    <row r="593" ht="11.25">
      <c r="S593" s="23"/>
    </row>
    <row r="594" ht="11.25">
      <c r="S594" s="23"/>
    </row>
    <row r="595" ht="11.25">
      <c r="S595" s="23"/>
    </row>
    <row r="596" ht="11.25">
      <c r="S596" s="23"/>
    </row>
    <row r="597" ht="11.25">
      <c r="S597" s="23"/>
    </row>
    <row r="598" ht="11.25">
      <c r="S598" s="23"/>
    </row>
    <row r="599" ht="11.25">
      <c r="S599" s="23"/>
    </row>
    <row r="600" ht="11.25">
      <c r="S600" s="23"/>
    </row>
    <row r="601" ht="11.25">
      <c r="S601" s="23"/>
    </row>
    <row r="602" ht="11.25">
      <c r="S602" s="23"/>
    </row>
    <row r="603" ht="11.25">
      <c r="S603" s="23"/>
    </row>
    <row r="604" ht="11.25">
      <c r="S604" s="23"/>
    </row>
    <row r="605" ht="11.25">
      <c r="S605" s="23"/>
    </row>
    <row r="606" ht="11.25">
      <c r="S606" s="23"/>
    </row>
    <row r="607" ht="11.25">
      <c r="S607" s="23"/>
    </row>
    <row r="608" ht="11.25">
      <c r="S608" s="23"/>
    </row>
    <row r="609" ht="11.25">
      <c r="S609" s="23"/>
    </row>
    <row r="610" ht="11.25">
      <c r="S610" s="23"/>
    </row>
    <row r="611" ht="11.25">
      <c r="S611" s="23"/>
    </row>
    <row r="612" ht="11.25">
      <c r="S612" s="23"/>
    </row>
    <row r="613" ht="11.25">
      <c r="S613" s="23"/>
    </row>
    <row r="614" ht="11.25">
      <c r="S614" s="23"/>
    </row>
    <row r="615" ht="11.25">
      <c r="S615" s="23"/>
    </row>
    <row r="616" ht="11.25">
      <c r="S616" s="23"/>
    </row>
    <row r="617" ht="11.25">
      <c r="S617" s="23"/>
    </row>
    <row r="618" ht="11.25">
      <c r="S618" s="23"/>
    </row>
    <row r="619" ht="11.25">
      <c r="S619" s="23"/>
    </row>
    <row r="620" ht="11.25">
      <c r="S620" s="23"/>
    </row>
    <row r="621" ht="11.25">
      <c r="S621" s="23"/>
    </row>
    <row r="622" ht="11.25">
      <c r="S622" s="23"/>
    </row>
    <row r="623" ht="11.25">
      <c r="S623" s="23"/>
    </row>
    <row r="624" ht="11.25">
      <c r="S624" s="23"/>
    </row>
    <row r="625" ht="11.25">
      <c r="S625" s="23"/>
    </row>
    <row r="626" ht="11.25">
      <c r="S626" s="23"/>
    </row>
    <row r="627" ht="11.25">
      <c r="S627" s="23"/>
    </row>
    <row r="628" ht="11.25">
      <c r="S628" s="23"/>
    </row>
    <row r="629" ht="11.25">
      <c r="S629" s="23"/>
    </row>
    <row r="630" ht="11.25">
      <c r="S630" s="23"/>
    </row>
    <row r="631" ht="11.25">
      <c r="S631" s="23"/>
    </row>
    <row r="632" ht="11.25">
      <c r="S632" s="23"/>
    </row>
    <row r="633" ht="11.25">
      <c r="S633" s="23"/>
    </row>
    <row r="634" ht="11.25">
      <c r="S634" s="23"/>
    </row>
    <row r="635" ht="11.25">
      <c r="S635" s="23"/>
    </row>
    <row r="636" ht="11.25">
      <c r="S636" s="23"/>
    </row>
    <row r="637" ht="11.25">
      <c r="S637" s="23"/>
    </row>
    <row r="638" ht="11.25">
      <c r="S638" s="23"/>
    </row>
    <row r="639" ht="11.25">
      <c r="S639" s="23"/>
    </row>
    <row r="640" ht="11.25">
      <c r="S640" s="23"/>
    </row>
    <row r="641" ht="11.25">
      <c r="S641" s="23"/>
    </row>
    <row r="642" ht="11.25">
      <c r="S642" s="23"/>
    </row>
    <row r="643" ht="11.25">
      <c r="S643" s="23"/>
    </row>
    <row r="644" ht="11.25">
      <c r="S644" s="23"/>
    </row>
    <row r="645" ht="11.25">
      <c r="S645" s="23"/>
    </row>
    <row r="646" ht="11.25">
      <c r="S646" s="23"/>
    </row>
    <row r="647" ht="11.25">
      <c r="S647" s="23"/>
    </row>
    <row r="648" ht="11.25">
      <c r="S648" s="23"/>
    </row>
    <row r="649" ht="11.25">
      <c r="S649" s="23"/>
    </row>
    <row r="650" ht="11.25">
      <c r="S650" s="23"/>
    </row>
    <row r="651" ht="11.25">
      <c r="S651" s="23"/>
    </row>
    <row r="652" ht="11.25">
      <c r="S652" s="23"/>
    </row>
    <row r="653" ht="11.25">
      <c r="S653" s="23"/>
    </row>
    <row r="654" ht="11.25">
      <c r="S654" s="23"/>
    </row>
    <row r="655" ht="11.25">
      <c r="S655" s="23"/>
    </row>
    <row r="656" ht="11.25">
      <c r="S656" s="23"/>
    </row>
    <row r="657" ht="11.25">
      <c r="S657" s="23"/>
    </row>
    <row r="658" ht="11.25">
      <c r="S658" s="23"/>
    </row>
    <row r="659" ht="11.25">
      <c r="S659" s="23"/>
    </row>
    <row r="660" ht="11.25">
      <c r="S660" s="23"/>
    </row>
    <row r="661" ht="11.25">
      <c r="S661" s="23"/>
    </row>
    <row r="662" ht="11.25">
      <c r="S662" s="23"/>
    </row>
    <row r="663" ht="11.25">
      <c r="S663" s="23"/>
    </row>
    <row r="664" ht="11.25">
      <c r="S664" s="23"/>
    </row>
    <row r="665" ht="11.25">
      <c r="S665" s="23"/>
    </row>
    <row r="666" ht="11.25">
      <c r="S666" s="23"/>
    </row>
    <row r="667" ht="11.25">
      <c r="S667" s="23"/>
    </row>
    <row r="668" ht="11.25">
      <c r="S668" s="23"/>
    </row>
    <row r="669" ht="11.25">
      <c r="S669" s="23"/>
    </row>
    <row r="670" ht="11.25">
      <c r="S670" s="23"/>
    </row>
    <row r="671" ht="11.25">
      <c r="S671" s="23"/>
    </row>
    <row r="672" ht="11.25">
      <c r="S672" s="23"/>
    </row>
    <row r="673" ht="11.25">
      <c r="S673" s="23"/>
    </row>
    <row r="674" ht="11.25">
      <c r="S674" s="23"/>
    </row>
    <row r="675" ht="11.25">
      <c r="S675" s="23"/>
    </row>
    <row r="676" ht="11.25">
      <c r="S676" s="23"/>
    </row>
    <row r="677" ht="11.25">
      <c r="S677" s="23"/>
    </row>
    <row r="678" ht="11.25">
      <c r="S678" s="23"/>
    </row>
    <row r="679" ht="11.25">
      <c r="S679" s="23"/>
    </row>
    <row r="680" ht="11.25">
      <c r="S680" s="23"/>
    </row>
    <row r="681" ht="11.25">
      <c r="S681" s="23"/>
    </row>
    <row r="682" ht="11.25">
      <c r="S682" s="23"/>
    </row>
    <row r="683" ht="11.25">
      <c r="S683" s="23"/>
    </row>
    <row r="684" ht="11.25">
      <c r="S684" s="23"/>
    </row>
    <row r="685" ht="11.25">
      <c r="S685" s="23"/>
    </row>
    <row r="686" ht="11.25">
      <c r="S686" s="23"/>
    </row>
    <row r="687" ht="11.25">
      <c r="S687" s="23"/>
    </row>
    <row r="688" ht="11.25">
      <c r="S688" s="23"/>
    </row>
    <row r="689" ht="11.25">
      <c r="S689" s="23"/>
    </row>
    <row r="690" ht="11.25">
      <c r="S690" s="23"/>
    </row>
    <row r="691" ht="11.25">
      <c r="S691" s="23"/>
    </row>
    <row r="692" ht="11.25">
      <c r="S692" s="23"/>
    </row>
    <row r="693" ht="11.25">
      <c r="S693" s="23"/>
    </row>
    <row r="694" ht="11.25">
      <c r="S694" s="23"/>
    </row>
    <row r="695" ht="11.25">
      <c r="S695" s="23"/>
    </row>
    <row r="696" ht="11.25">
      <c r="S696" s="23"/>
    </row>
    <row r="697" ht="11.25">
      <c r="S697" s="23"/>
    </row>
    <row r="698" ht="11.25">
      <c r="S698" s="23"/>
    </row>
    <row r="699" ht="11.25">
      <c r="S699" s="23"/>
    </row>
    <row r="700" ht="11.25">
      <c r="S700" s="23"/>
    </row>
    <row r="701" ht="11.25">
      <c r="S701" s="23"/>
    </row>
    <row r="702" ht="11.25">
      <c r="S702" s="23"/>
    </row>
    <row r="703" ht="11.25">
      <c r="S703" s="23"/>
    </row>
    <row r="704" ht="11.25">
      <c r="S704" s="23"/>
    </row>
    <row r="705" ht="11.25">
      <c r="S705" s="23"/>
    </row>
    <row r="706" ht="11.25">
      <c r="S706" s="23"/>
    </row>
    <row r="707" ht="11.25">
      <c r="S707" s="23"/>
    </row>
    <row r="708" ht="11.25">
      <c r="S708" s="23"/>
    </row>
    <row r="709" ht="11.25">
      <c r="S709" s="23"/>
    </row>
    <row r="710" ht="11.25">
      <c r="S710" s="23"/>
    </row>
    <row r="711" ht="11.25">
      <c r="S711" s="23"/>
    </row>
    <row r="712" ht="11.25">
      <c r="S712" s="23"/>
    </row>
    <row r="713" ht="11.25">
      <c r="S713" s="23"/>
    </row>
    <row r="714" ht="11.25">
      <c r="S714" s="23"/>
    </row>
    <row r="715" ht="11.25">
      <c r="S715" s="23"/>
    </row>
    <row r="716" ht="11.25">
      <c r="S716" s="23"/>
    </row>
    <row r="717" ht="11.25">
      <c r="S717" s="23"/>
    </row>
    <row r="718" ht="11.25">
      <c r="S718" s="23"/>
    </row>
    <row r="719" ht="11.25">
      <c r="S719" s="23"/>
    </row>
    <row r="720" ht="11.25">
      <c r="S720" s="23"/>
    </row>
    <row r="721" ht="11.25">
      <c r="S721" s="23"/>
    </row>
    <row r="722" ht="11.25">
      <c r="S722" s="23"/>
    </row>
    <row r="723" ht="11.25">
      <c r="S723" s="23"/>
    </row>
    <row r="724" ht="11.25">
      <c r="S724" s="23"/>
    </row>
    <row r="725" ht="11.25">
      <c r="S725" s="23"/>
    </row>
    <row r="726" ht="11.25">
      <c r="S726" s="23"/>
    </row>
    <row r="727" ht="11.25">
      <c r="S727" s="23"/>
    </row>
    <row r="728" ht="11.25">
      <c r="S728" s="23"/>
    </row>
    <row r="729" ht="11.25">
      <c r="S729" s="23"/>
    </row>
    <row r="730" ht="11.25">
      <c r="S730" s="23"/>
    </row>
    <row r="731" ht="11.25">
      <c r="S731" s="23"/>
    </row>
    <row r="732" ht="11.25">
      <c r="S732" s="23"/>
    </row>
    <row r="733" ht="11.25">
      <c r="S733" s="23"/>
    </row>
    <row r="734" ht="11.25">
      <c r="S734" s="23"/>
    </row>
    <row r="735" ht="11.25">
      <c r="S735" s="23"/>
    </row>
    <row r="736" ht="11.25">
      <c r="S736" s="23"/>
    </row>
    <row r="737" ht="11.25">
      <c r="S737" s="23"/>
    </row>
    <row r="738" ht="11.25">
      <c r="S738" s="23"/>
    </row>
    <row r="739" ht="11.25">
      <c r="S739" s="23"/>
    </row>
    <row r="740" ht="11.25">
      <c r="S740" s="23"/>
    </row>
    <row r="741" ht="11.25">
      <c r="S741" s="23"/>
    </row>
    <row r="742" ht="11.25">
      <c r="S742" s="23"/>
    </row>
    <row r="743" ht="11.25">
      <c r="S743" s="23"/>
    </row>
    <row r="744" ht="11.25">
      <c r="S744" s="23"/>
    </row>
    <row r="745" ht="11.25">
      <c r="S745" s="23"/>
    </row>
    <row r="746" ht="11.25">
      <c r="S746" s="23"/>
    </row>
    <row r="747" ht="11.25">
      <c r="S747" s="23"/>
    </row>
    <row r="748" ht="11.25">
      <c r="S748" s="23"/>
    </row>
    <row r="749" ht="11.25">
      <c r="S749" s="23"/>
    </row>
    <row r="750" ht="11.25">
      <c r="S750" s="23"/>
    </row>
    <row r="751" ht="11.25">
      <c r="S751" s="23"/>
    </row>
    <row r="752" ht="11.25">
      <c r="S752" s="23"/>
    </row>
    <row r="753" ht="11.25">
      <c r="S753" s="23"/>
    </row>
    <row r="754" ht="11.25">
      <c r="S754" s="23"/>
    </row>
    <row r="755" ht="11.25">
      <c r="S755" s="23"/>
    </row>
    <row r="756" ht="11.25">
      <c r="S756" s="23"/>
    </row>
    <row r="757" ht="11.25">
      <c r="S757" s="23"/>
    </row>
    <row r="758" ht="11.25">
      <c r="S758" s="23"/>
    </row>
    <row r="759" ht="11.25">
      <c r="S759" s="23"/>
    </row>
    <row r="760" ht="11.25">
      <c r="S760" s="23"/>
    </row>
    <row r="761" ht="11.25">
      <c r="S761" s="23"/>
    </row>
    <row r="762" ht="11.25">
      <c r="S762" s="23"/>
    </row>
    <row r="763" ht="11.25">
      <c r="S763" s="23"/>
    </row>
    <row r="764" ht="11.25">
      <c r="S764" s="23"/>
    </row>
    <row r="765" ht="11.25">
      <c r="S765" s="23"/>
    </row>
    <row r="766" ht="11.25">
      <c r="S766" s="23"/>
    </row>
    <row r="767" ht="11.25">
      <c r="S767" s="23"/>
    </row>
    <row r="768" ht="11.25">
      <c r="S768" s="23"/>
    </row>
    <row r="769" ht="11.25">
      <c r="S769" s="23"/>
    </row>
    <row r="770" ht="11.25">
      <c r="S770" s="23"/>
    </row>
    <row r="771" ht="11.25">
      <c r="S771" s="23"/>
    </row>
    <row r="772" ht="11.25">
      <c r="S772" s="23"/>
    </row>
    <row r="773" ht="11.25">
      <c r="S773" s="23"/>
    </row>
    <row r="774" ht="11.25">
      <c r="S774" s="23"/>
    </row>
    <row r="775" ht="11.25">
      <c r="S775" s="23"/>
    </row>
    <row r="776" ht="11.25">
      <c r="S776" s="23"/>
    </row>
    <row r="777" ht="11.25">
      <c r="S777" s="23"/>
    </row>
    <row r="778" ht="11.25">
      <c r="S778" s="23"/>
    </row>
    <row r="779" ht="11.25">
      <c r="S779" s="23"/>
    </row>
    <row r="780" ht="11.25">
      <c r="S780" s="23"/>
    </row>
    <row r="781" ht="11.25">
      <c r="S781" s="23"/>
    </row>
    <row r="782" ht="11.25">
      <c r="S782" s="23"/>
    </row>
    <row r="783" ht="11.25">
      <c r="S783" s="23"/>
    </row>
    <row r="784" ht="11.25">
      <c r="S784" s="23"/>
    </row>
    <row r="785" ht="11.25">
      <c r="S785" s="23"/>
    </row>
    <row r="786" ht="11.25">
      <c r="S786" s="23"/>
    </row>
    <row r="787" ht="11.25">
      <c r="S787" s="23"/>
    </row>
    <row r="788" ht="11.25">
      <c r="S788" s="23"/>
    </row>
    <row r="789" ht="11.25">
      <c r="S789" s="23"/>
    </row>
    <row r="790" ht="11.25">
      <c r="S790" s="23"/>
    </row>
    <row r="791" ht="11.25">
      <c r="S791" s="23"/>
    </row>
    <row r="792" ht="11.25">
      <c r="S792" s="23"/>
    </row>
    <row r="793" ht="11.25">
      <c r="S793" s="23"/>
    </row>
    <row r="794" ht="11.25">
      <c r="S794" s="23"/>
    </row>
    <row r="795" ht="11.25">
      <c r="S795" s="23"/>
    </row>
    <row r="796" ht="11.25">
      <c r="S796" s="23"/>
    </row>
    <row r="797" ht="11.25">
      <c r="S797" s="23"/>
    </row>
    <row r="798" ht="11.25">
      <c r="S798" s="23"/>
    </row>
    <row r="799" ht="11.25">
      <c r="S799" s="23"/>
    </row>
    <row r="800" ht="11.25">
      <c r="S800" s="23"/>
    </row>
    <row r="801" ht="11.25">
      <c r="S801" s="23"/>
    </row>
    <row r="802" ht="11.25">
      <c r="S802" s="23"/>
    </row>
    <row r="803" ht="11.25">
      <c r="S803" s="23"/>
    </row>
    <row r="804" ht="11.25">
      <c r="S804" s="23"/>
    </row>
    <row r="805" ht="11.25">
      <c r="S805" s="23"/>
    </row>
    <row r="806" ht="11.25">
      <c r="S806" s="23"/>
    </row>
    <row r="807" ht="11.25">
      <c r="S807" s="23"/>
    </row>
    <row r="808" ht="11.25">
      <c r="S808" s="23"/>
    </row>
    <row r="809" ht="11.25">
      <c r="S809" s="23"/>
    </row>
    <row r="810" ht="11.25">
      <c r="S810" s="23"/>
    </row>
    <row r="811" ht="11.25">
      <c r="S811" s="23"/>
    </row>
    <row r="812" ht="11.25">
      <c r="S812" s="23"/>
    </row>
    <row r="813" ht="11.25">
      <c r="S813" s="23"/>
    </row>
    <row r="814" ht="11.25">
      <c r="S814" s="23"/>
    </row>
    <row r="815" ht="11.25">
      <c r="S815" s="23"/>
    </row>
    <row r="816" ht="11.25">
      <c r="S816" s="23"/>
    </row>
    <row r="817" ht="11.25">
      <c r="S817" s="23"/>
    </row>
    <row r="818" ht="11.25">
      <c r="S818" s="23"/>
    </row>
    <row r="819" ht="11.25">
      <c r="S819" s="23"/>
    </row>
    <row r="820" ht="11.25">
      <c r="S820" s="23"/>
    </row>
    <row r="821" ht="11.25">
      <c r="S821" s="23"/>
    </row>
    <row r="822" ht="11.25">
      <c r="S822" s="23"/>
    </row>
    <row r="823" ht="11.25">
      <c r="S823" s="23"/>
    </row>
    <row r="824" ht="11.25">
      <c r="S824" s="23"/>
    </row>
    <row r="825" ht="11.25">
      <c r="S825" s="23"/>
    </row>
    <row r="826" ht="11.25">
      <c r="S826" s="23"/>
    </row>
    <row r="827" ht="11.25">
      <c r="S827" s="23"/>
    </row>
    <row r="828" ht="11.25">
      <c r="S828" s="23"/>
    </row>
    <row r="829" ht="11.25">
      <c r="S829" s="23"/>
    </row>
    <row r="830" ht="11.25">
      <c r="S830" s="23"/>
    </row>
    <row r="831" ht="11.25">
      <c r="S831" s="23"/>
    </row>
    <row r="832" ht="11.25">
      <c r="S832" s="23"/>
    </row>
    <row r="833" ht="11.25">
      <c r="S833" s="23"/>
    </row>
    <row r="834" ht="11.25">
      <c r="S834" s="23"/>
    </row>
    <row r="835" ht="11.25">
      <c r="S835" s="23"/>
    </row>
    <row r="836" ht="11.25">
      <c r="S836" s="23"/>
    </row>
    <row r="837" ht="11.25">
      <c r="S837" s="23"/>
    </row>
    <row r="838" ht="11.25">
      <c r="S838" s="23"/>
    </row>
    <row r="839" ht="11.25">
      <c r="S839" s="23"/>
    </row>
    <row r="840" ht="11.25">
      <c r="S840" s="23"/>
    </row>
    <row r="841" ht="11.25">
      <c r="S841" s="23"/>
    </row>
    <row r="842" ht="11.25">
      <c r="S842" s="23"/>
    </row>
    <row r="843" ht="11.25">
      <c r="S843" s="23"/>
    </row>
    <row r="844" ht="11.25">
      <c r="S844" s="23"/>
    </row>
    <row r="845" ht="11.25">
      <c r="S845" s="23"/>
    </row>
    <row r="846" ht="11.25">
      <c r="S846" s="23"/>
    </row>
    <row r="847" ht="11.25">
      <c r="S847" s="23"/>
    </row>
    <row r="848" ht="11.25">
      <c r="S848" s="23"/>
    </row>
    <row r="849" ht="11.25">
      <c r="S849" s="23"/>
    </row>
    <row r="850" ht="11.25">
      <c r="S850" s="23"/>
    </row>
    <row r="851" ht="11.25">
      <c r="S851" s="23"/>
    </row>
    <row r="852" ht="11.25">
      <c r="S852" s="23"/>
    </row>
    <row r="853" ht="11.25">
      <c r="S853" s="23"/>
    </row>
    <row r="854" ht="11.25">
      <c r="S854" s="23"/>
    </row>
    <row r="855" ht="11.25">
      <c r="S855" s="23"/>
    </row>
    <row r="856" ht="11.25">
      <c r="S856" s="23"/>
    </row>
    <row r="857" ht="11.25">
      <c r="S857" s="23"/>
    </row>
    <row r="858" ht="11.25">
      <c r="S858" s="23"/>
    </row>
    <row r="859" ht="11.25">
      <c r="S859" s="23"/>
    </row>
    <row r="860" ht="11.25">
      <c r="S860" s="23"/>
    </row>
    <row r="861" ht="11.25">
      <c r="S861" s="23"/>
    </row>
    <row r="862" ht="11.25">
      <c r="S862" s="23"/>
    </row>
    <row r="863" ht="11.25">
      <c r="S863" s="23"/>
    </row>
    <row r="864" ht="11.25">
      <c r="S864" s="23"/>
    </row>
    <row r="865" ht="11.25">
      <c r="S865" s="23"/>
    </row>
    <row r="866" ht="11.25">
      <c r="S866" s="23"/>
    </row>
    <row r="867" ht="11.25">
      <c r="S867" s="23"/>
    </row>
    <row r="868" ht="11.25">
      <c r="S868" s="23"/>
    </row>
    <row r="869" ht="11.25">
      <c r="S869" s="23"/>
    </row>
    <row r="870" ht="11.25">
      <c r="S870" s="23"/>
    </row>
    <row r="871" ht="11.25">
      <c r="S871" s="23"/>
    </row>
    <row r="872" ht="11.25">
      <c r="S872" s="23"/>
    </row>
    <row r="873" ht="11.25">
      <c r="S873" s="23"/>
    </row>
    <row r="874" ht="11.25">
      <c r="S874" s="23"/>
    </row>
    <row r="875" ht="11.25">
      <c r="S875" s="23"/>
    </row>
    <row r="876" ht="11.25">
      <c r="S876" s="23"/>
    </row>
    <row r="877" ht="11.25">
      <c r="S877" s="23"/>
    </row>
    <row r="878" ht="11.25">
      <c r="S878" s="23"/>
    </row>
    <row r="879" ht="11.25">
      <c r="S879" s="23"/>
    </row>
    <row r="880" ht="11.25">
      <c r="S880" s="23"/>
    </row>
    <row r="881" ht="11.25">
      <c r="S881" s="23"/>
    </row>
    <row r="882" ht="11.25">
      <c r="S882" s="23"/>
    </row>
    <row r="883" ht="11.25">
      <c r="S883" s="23"/>
    </row>
    <row r="884" ht="11.25">
      <c r="S884" s="23"/>
    </row>
    <row r="885" ht="11.25">
      <c r="S885" s="23"/>
    </row>
    <row r="886" ht="11.25">
      <c r="S886" s="23"/>
    </row>
    <row r="887" ht="11.25">
      <c r="S887" s="23"/>
    </row>
    <row r="888" ht="11.25">
      <c r="S888" s="23"/>
    </row>
    <row r="889" ht="11.25">
      <c r="S889" s="23"/>
    </row>
    <row r="890" ht="11.25">
      <c r="S890" s="23"/>
    </row>
    <row r="891" ht="11.25">
      <c r="S891" s="23"/>
    </row>
    <row r="892" ht="11.25">
      <c r="S892" s="23"/>
    </row>
    <row r="893" ht="11.25">
      <c r="S893" s="23"/>
    </row>
    <row r="894" ht="11.25">
      <c r="S894" s="23"/>
    </row>
    <row r="895" ht="11.25">
      <c r="S895" s="23"/>
    </row>
    <row r="896" ht="11.25">
      <c r="S896" s="23"/>
    </row>
    <row r="897" ht="11.25">
      <c r="S897" s="23"/>
    </row>
    <row r="898" ht="11.25">
      <c r="S898" s="23"/>
    </row>
    <row r="899" ht="11.25">
      <c r="S899" s="23"/>
    </row>
    <row r="900" ht="11.25">
      <c r="S900" s="23"/>
    </row>
    <row r="901" ht="11.25">
      <c r="S901" s="23"/>
    </row>
    <row r="902" ht="11.25">
      <c r="S902" s="23"/>
    </row>
    <row r="903" ht="11.25">
      <c r="S903" s="23"/>
    </row>
    <row r="904" ht="11.25">
      <c r="S904" s="23"/>
    </row>
    <row r="905" ht="11.25">
      <c r="S905" s="23"/>
    </row>
    <row r="906" ht="11.25">
      <c r="S906" s="23"/>
    </row>
    <row r="907" ht="11.25">
      <c r="S907" s="23"/>
    </row>
    <row r="908" ht="11.25">
      <c r="S908" s="23"/>
    </row>
    <row r="909" ht="11.25">
      <c r="S909" s="23"/>
    </row>
    <row r="910" ht="11.25">
      <c r="S910" s="23"/>
    </row>
    <row r="911" ht="11.25">
      <c r="S911" s="23"/>
    </row>
    <row r="912" ht="11.25">
      <c r="S912" s="23"/>
    </row>
    <row r="913" ht="11.25">
      <c r="S913" s="23"/>
    </row>
    <row r="914" ht="11.25">
      <c r="S914" s="23"/>
    </row>
    <row r="915" ht="11.25">
      <c r="S915" s="23"/>
    </row>
    <row r="916" ht="11.25">
      <c r="S916" s="23"/>
    </row>
    <row r="917" ht="11.25">
      <c r="S917" s="23"/>
    </row>
    <row r="918" ht="11.25">
      <c r="S918" s="23"/>
    </row>
    <row r="919" ht="11.25">
      <c r="S919" s="23"/>
    </row>
    <row r="920" ht="11.25">
      <c r="S920" s="23"/>
    </row>
    <row r="921" ht="11.25">
      <c r="S921" s="23"/>
    </row>
    <row r="922" ht="11.25">
      <c r="S922" s="23"/>
    </row>
    <row r="923" ht="11.25">
      <c r="S923" s="23"/>
    </row>
    <row r="924" ht="11.25">
      <c r="S924" s="23"/>
    </row>
    <row r="925" ht="11.25">
      <c r="S925" s="23"/>
    </row>
    <row r="926" ht="11.25">
      <c r="S926" s="23"/>
    </row>
    <row r="927" ht="11.25">
      <c r="S927" s="23"/>
    </row>
    <row r="928" ht="11.25">
      <c r="S928" s="23"/>
    </row>
    <row r="929" ht="11.25">
      <c r="S929" s="23"/>
    </row>
    <row r="930" ht="11.25">
      <c r="S930" s="23"/>
    </row>
    <row r="931" ht="11.25">
      <c r="S931" s="23"/>
    </row>
    <row r="932" ht="11.25">
      <c r="S932" s="23"/>
    </row>
    <row r="933" ht="11.25">
      <c r="S933" s="23"/>
    </row>
    <row r="934" ht="11.25">
      <c r="S934" s="23"/>
    </row>
    <row r="935" ht="11.25">
      <c r="S935" s="23"/>
    </row>
    <row r="936" ht="11.25">
      <c r="S936" s="23"/>
    </row>
    <row r="937" ht="11.25">
      <c r="S937" s="23"/>
    </row>
    <row r="938" ht="11.25">
      <c r="S938" s="23"/>
    </row>
    <row r="939" ht="11.25">
      <c r="S939" s="23"/>
    </row>
    <row r="940" ht="11.25">
      <c r="S940" s="23"/>
    </row>
    <row r="941" ht="11.25">
      <c r="S941" s="23"/>
    </row>
    <row r="942" ht="11.25">
      <c r="S942" s="23"/>
    </row>
    <row r="943" ht="11.25">
      <c r="S943" s="23"/>
    </row>
    <row r="944" ht="11.25">
      <c r="S944" s="23"/>
    </row>
    <row r="945" ht="11.25">
      <c r="S945" s="23"/>
    </row>
    <row r="946" ht="11.25">
      <c r="S946" s="23"/>
    </row>
    <row r="947" ht="11.25">
      <c r="S947" s="23"/>
    </row>
    <row r="948" ht="11.25">
      <c r="S948" s="23"/>
    </row>
    <row r="949" ht="11.25">
      <c r="S949" s="23"/>
    </row>
    <row r="950" ht="11.25">
      <c r="S950" s="23"/>
    </row>
    <row r="951" ht="11.25">
      <c r="S951" s="23"/>
    </row>
    <row r="952" ht="11.25">
      <c r="S952" s="23"/>
    </row>
    <row r="953" ht="11.25">
      <c r="S953" s="23"/>
    </row>
    <row r="954" ht="11.25">
      <c r="S954" s="23"/>
    </row>
    <row r="955" ht="11.25">
      <c r="S955" s="23"/>
    </row>
    <row r="956" ht="11.25">
      <c r="S956" s="23"/>
    </row>
    <row r="957" ht="11.25">
      <c r="S957" s="23"/>
    </row>
    <row r="958" ht="11.25">
      <c r="S958" s="23"/>
    </row>
    <row r="959" ht="11.25">
      <c r="S959" s="23"/>
    </row>
    <row r="960" ht="11.25">
      <c r="S960" s="23"/>
    </row>
    <row r="961" ht="11.25">
      <c r="S961" s="23"/>
    </row>
    <row r="962" ht="11.25">
      <c r="S962" s="23"/>
    </row>
    <row r="963" ht="11.25">
      <c r="S963" s="23"/>
    </row>
    <row r="964" ht="11.25">
      <c r="S964" s="23"/>
    </row>
    <row r="965" ht="11.25">
      <c r="S965" s="23"/>
    </row>
    <row r="966" ht="11.25">
      <c r="S966" s="23"/>
    </row>
    <row r="967" ht="11.25">
      <c r="S967" s="23"/>
    </row>
    <row r="968" ht="11.25">
      <c r="S968" s="23"/>
    </row>
    <row r="969" ht="11.25">
      <c r="S969" s="23"/>
    </row>
    <row r="970" ht="11.25">
      <c r="S970" s="23"/>
    </row>
    <row r="971" ht="11.25">
      <c r="S971" s="23"/>
    </row>
    <row r="972" ht="11.25">
      <c r="S972" s="23"/>
    </row>
    <row r="973" ht="11.25">
      <c r="S973" s="23"/>
    </row>
    <row r="974" ht="11.25">
      <c r="S974" s="23"/>
    </row>
    <row r="975" ht="11.25">
      <c r="S975" s="23"/>
    </row>
    <row r="976" ht="11.25">
      <c r="S976" s="23"/>
    </row>
    <row r="977" ht="11.25">
      <c r="S977" s="23"/>
    </row>
    <row r="978" ht="11.25">
      <c r="S978" s="23"/>
    </row>
    <row r="979" ht="11.25">
      <c r="S979" s="23"/>
    </row>
    <row r="980" ht="11.25">
      <c r="S980" s="23"/>
    </row>
    <row r="981" ht="11.25">
      <c r="S981" s="23"/>
    </row>
    <row r="982" ht="11.25">
      <c r="S982" s="23"/>
    </row>
    <row r="983" ht="11.25">
      <c r="S983" s="23"/>
    </row>
    <row r="984" ht="11.25">
      <c r="S984" s="23"/>
    </row>
    <row r="985" ht="11.25">
      <c r="S985" s="23"/>
    </row>
    <row r="986" ht="11.25">
      <c r="S986" s="23"/>
    </row>
    <row r="987" ht="11.25">
      <c r="S987" s="23"/>
    </row>
    <row r="988" ht="11.25">
      <c r="S988" s="23"/>
    </row>
    <row r="989" ht="11.25">
      <c r="S989" s="23"/>
    </row>
    <row r="990" ht="11.25">
      <c r="S990" s="23"/>
    </row>
    <row r="991" ht="11.25">
      <c r="S991" s="23"/>
    </row>
    <row r="992" ht="11.25">
      <c r="S992" s="23"/>
    </row>
    <row r="993" ht="11.25">
      <c r="S993" s="23"/>
    </row>
    <row r="994" ht="11.25">
      <c r="S994" s="23"/>
    </row>
    <row r="995" ht="11.25">
      <c r="S995" s="23"/>
    </row>
    <row r="996" ht="11.25">
      <c r="S996" s="23"/>
    </row>
    <row r="997" ht="11.25">
      <c r="S997" s="23"/>
    </row>
    <row r="998" ht="11.25">
      <c r="S998" s="23"/>
    </row>
    <row r="999" ht="11.25">
      <c r="S999" s="23"/>
    </row>
    <row r="1000" ht="11.25">
      <c r="S1000" s="23"/>
    </row>
    <row r="1001" ht="11.25">
      <c r="S1001" s="23"/>
    </row>
    <row r="1002" ht="11.25">
      <c r="S1002" s="23"/>
    </row>
    <row r="1003" ht="11.25">
      <c r="S1003" s="23"/>
    </row>
    <row r="1004" ht="11.25">
      <c r="S1004" s="23"/>
    </row>
    <row r="1005" ht="11.25">
      <c r="S1005" s="23"/>
    </row>
    <row r="1006" ht="11.25">
      <c r="S1006" s="23"/>
    </row>
    <row r="1007" ht="11.25">
      <c r="S1007" s="23"/>
    </row>
    <row r="1008" ht="11.25">
      <c r="S1008" s="23"/>
    </row>
    <row r="1009" ht="11.25">
      <c r="S1009" s="23"/>
    </row>
    <row r="1010" ht="11.25">
      <c r="S1010" s="23"/>
    </row>
    <row r="1011" ht="11.25">
      <c r="S1011" s="23"/>
    </row>
    <row r="1012" ht="11.25">
      <c r="S1012" s="23"/>
    </row>
    <row r="1013" ht="11.25">
      <c r="S1013" s="23"/>
    </row>
    <row r="1014" ht="11.25">
      <c r="S1014" s="23"/>
    </row>
    <row r="1015" ht="11.25">
      <c r="S1015" s="23"/>
    </row>
    <row r="1016" ht="11.25">
      <c r="S1016" s="23"/>
    </row>
    <row r="1017" ht="11.25">
      <c r="S1017" s="23"/>
    </row>
    <row r="1018" ht="11.25">
      <c r="S1018" s="23"/>
    </row>
    <row r="1019" ht="11.25">
      <c r="S1019" s="23"/>
    </row>
    <row r="1020" ht="11.25">
      <c r="S1020" s="23"/>
    </row>
    <row r="1021" ht="11.25">
      <c r="S1021" s="23"/>
    </row>
    <row r="1022" ht="11.25">
      <c r="S1022" s="23"/>
    </row>
    <row r="1023" ht="11.25">
      <c r="S1023" s="23"/>
    </row>
    <row r="1024" ht="11.25">
      <c r="S1024" s="23"/>
    </row>
    <row r="1025" ht="11.25">
      <c r="S1025" s="23"/>
    </row>
    <row r="1026" ht="11.25">
      <c r="S1026" s="23"/>
    </row>
    <row r="1027" ht="11.25">
      <c r="S1027" s="23"/>
    </row>
    <row r="1028" ht="11.25">
      <c r="S1028" s="23"/>
    </row>
    <row r="1029" ht="11.25">
      <c r="S1029" s="23"/>
    </row>
    <row r="1030" ht="11.25">
      <c r="S1030" s="23"/>
    </row>
    <row r="1031" ht="11.25">
      <c r="S1031" s="23"/>
    </row>
    <row r="1032" ht="11.25">
      <c r="S1032" s="23"/>
    </row>
    <row r="1033" ht="11.25">
      <c r="S1033" s="23"/>
    </row>
    <row r="1034" ht="11.25">
      <c r="S1034" s="23"/>
    </row>
    <row r="1035" ht="11.25">
      <c r="S1035" s="23"/>
    </row>
    <row r="1036" ht="11.25">
      <c r="S1036" s="23"/>
    </row>
    <row r="1037" ht="11.25">
      <c r="S1037" s="23"/>
    </row>
    <row r="1038" ht="11.25">
      <c r="S1038" s="23"/>
    </row>
    <row r="1039" ht="11.25">
      <c r="S1039" s="23"/>
    </row>
    <row r="1040" ht="11.25">
      <c r="S1040" s="23"/>
    </row>
    <row r="1041" ht="11.25">
      <c r="S1041" s="23"/>
    </row>
    <row r="1042" ht="11.25">
      <c r="S1042" s="23"/>
    </row>
    <row r="1043" ht="11.25">
      <c r="S1043" s="23"/>
    </row>
    <row r="1044" ht="11.25">
      <c r="S1044" s="23"/>
    </row>
    <row r="1045" ht="11.25">
      <c r="S1045" s="23"/>
    </row>
    <row r="1046" ht="11.25">
      <c r="S1046" s="23"/>
    </row>
    <row r="1047" ht="11.25">
      <c r="S1047" s="23"/>
    </row>
    <row r="1048" ht="11.25">
      <c r="S1048" s="23"/>
    </row>
    <row r="1049" ht="11.25">
      <c r="S1049" s="23"/>
    </row>
    <row r="1050" ht="11.25">
      <c r="S1050" s="23"/>
    </row>
    <row r="1051" ht="11.25">
      <c r="S1051" s="23"/>
    </row>
    <row r="1052" ht="11.25">
      <c r="S1052" s="23"/>
    </row>
    <row r="1053" ht="11.25">
      <c r="S1053" s="23"/>
    </row>
    <row r="1054" ht="11.25">
      <c r="S1054" s="23"/>
    </row>
    <row r="1055" ht="11.25">
      <c r="S1055" s="23"/>
    </row>
    <row r="1056" ht="11.25">
      <c r="S1056" s="23"/>
    </row>
    <row r="1057" ht="11.25">
      <c r="S1057" s="23"/>
    </row>
    <row r="1058" ht="11.25">
      <c r="S1058" s="23"/>
    </row>
    <row r="1059" ht="11.25">
      <c r="S1059" s="23"/>
    </row>
    <row r="1060" ht="11.25">
      <c r="S1060" s="23"/>
    </row>
    <row r="1061" ht="11.25">
      <c r="S1061" s="23"/>
    </row>
    <row r="1062" ht="11.25">
      <c r="S1062" s="23"/>
    </row>
    <row r="1063" ht="11.25">
      <c r="S1063" s="23"/>
    </row>
    <row r="1064" ht="11.25">
      <c r="S1064" s="23"/>
    </row>
    <row r="1065" ht="11.25">
      <c r="S1065" s="23"/>
    </row>
    <row r="1066" ht="11.25">
      <c r="S1066" s="23"/>
    </row>
    <row r="1067" ht="11.25">
      <c r="S1067" s="23"/>
    </row>
    <row r="1068" ht="11.25">
      <c r="S1068" s="23"/>
    </row>
    <row r="1069" ht="11.25">
      <c r="S1069" s="23"/>
    </row>
    <row r="1070" ht="11.25">
      <c r="S1070" s="23"/>
    </row>
    <row r="1071" ht="11.25">
      <c r="S1071" s="23"/>
    </row>
    <row r="1072" ht="11.25">
      <c r="S1072" s="23"/>
    </row>
    <row r="1073" ht="11.25">
      <c r="S1073" s="23"/>
    </row>
    <row r="1074" ht="11.25">
      <c r="S1074" s="23"/>
    </row>
    <row r="1075" ht="11.25">
      <c r="S1075" s="23"/>
    </row>
    <row r="1076" ht="11.25">
      <c r="S1076" s="23"/>
    </row>
    <row r="1077" ht="11.25">
      <c r="S1077" s="23"/>
    </row>
    <row r="1078" ht="11.25">
      <c r="S1078" s="23"/>
    </row>
    <row r="1079" ht="11.25">
      <c r="S1079" s="23"/>
    </row>
    <row r="1080" ht="11.25">
      <c r="S1080" s="23"/>
    </row>
    <row r="1081" ht="11.25">
      <c r="S1081" s="23"/>
    </row>
    <row r="1082" ht="11.25">
      <c r="S1082" s="23"/>
    </row>
    <row r="1083" ht="11.25">
      <c r="S1083" s="23"/>
    </row>
    <row r="1084" ht="11.25">
      <c r="S1084" s="23"/>
    </row>
    <row r="1085" ht="11.25">
      <c r="S1085" s="23"/>
    </row>
    <row r="1086" ht="11.25">
      <c r="S1086" s="23"/>
    </row>
    <row r="1087" ht="11.25">
      <c r="S1087" s="23"/>
    </row>
    <row r="1088" ht="11.25">
      <c r="S1088" s="23"/>
    </row>
    <row r="1089" ht="11.25">
      <c r="S1089" s="23"/>
    </row>
    <row r="1090" ht="11.25">
      <c r="S1090" s="23"/>
    </row>
    <row r="1091" ht="11.25">
      <c r="S1091" s="23"/>
    </row>
    <row r="1092" ht="11.25">
      <c r="S1092" s="23"/>
    </row>
    <row r="1093" ht="11.25">
      <c r="S1093" s="23"/>
    </row>
    <row r="1094" ht="11.25">
      <c r="S1094" s="23"/>
    </row>
    <row r="1095" ht="11.25">
      <c r="S1095" s="23"/>
    </row>
    <row r="1096" ht="11.25">
      <c r="S1096" s="23"/>
    </row>
    <row r="1097" ht="11.25">
      <c r="S1097" s="23"/>
    </row>
    <row r="1098" ht="11.25">
      <c r="S1098" s="23"/>
    </row>
    <row r="1099" ht="11.25">
      <c r="S1099" s="23"/>
    </row>
    <row r="1100" ht="11.25">
      <c r="S1100" s="23"/>
    </row>
    <row r="1101" ht="11.25">
      <c r="S1101" s="23"/>
    </row>
    <row r="1102" ht="11.25">
      <c r="S1102" s="23"/>
    </row>
    <row r="1103" ht="11.25">
      <c r="S1103" s="23"/>
    </row>
    <row r="1104" ht="11.25">
      <c r="S1104" s="23"/>
    </row>
    <row r="1105" ht="11.25">
      <c r="S1105" s="23"/>
    </row>
    <row r="1106" ht="11.25">
      <c r="S1106" s="23"/>
    </row>
    <row r="1107" ht="11.25">
      <c r="S1107" s="23"/>
    </row>
    <row r="1108" ht="11.25">
      <c r="S1108" s="23"/>
    </row>
    <row r="1109" ht="11.25">
      <c r="S1109" s="23"/>
    </row>
    <row r="1110" ht="11.25">
      <c r="S1110" s="23"/>
    </row>
    <row r="1111" ht="11.25">
      <c r="S1111" s="23"/>
    </row>
    <row r="1112" ht="11.25">
      <c r="S1112" s="23"/>
    </row>
    <row r="1113" ht="11.25">
      <c r="S1113" s="23"/>
    </row>
    <row r="1114" ht="11.25">
      <c r="S1114" s="23"/>
    </row>
    <row r="1115" ht="11.25">
      <c r="S1115" s="23"/>
    </row>
    <row r="1116" ht="11.25">
      <c r="S1116" s="23"/>
    </row>
    <row r="1117" ht="11.25">
      <c r="S1117" s="23"/>
    </row>
    <row r="1118" ht="11.25">
      <c r="S1118" s="23"/>
    </row>
    <row r="1119" ht="11.25">
      <c r="S1119" s="23"/>
    </row>
    <row r="1120" ht="11.25">
      <c r="S1120" s="23"/>
    </row>
    <row r="1121" ht="11.25">
      <c r="S1121" s="23"/>
    </row>
    <row r="1122" ht="11.25">
      <c r="S1122" s="23"/>
    </row>
    <row r="1123" ht="11.25">
      <c r="S1123" s="23"/>
    </row>
    <row r="1124" ht="11.25">
      <c r="S1124" s="23"/>
    </row>
    <row r="1125" ht="11.25">
      <c r="S1125" s="23"/>
    </row>
    <row r="1126" ht="11.25">
      <c r="S1126" s="23"/>
    </row>
    <row r="1127" ht="11.25">
      <c r="S1127" s="23"/>
    </row>
    <row r="1128" ht="11.25">
      <c r="S1128" s="23"/>
    </row>
    <row r="1129" ht="11.25">
      <c r="S1129" s="23"/>
    </row>
    <row r="1130" ht="11.25">
      <c r="S1130" s="23"/>
    </row>
    <row r="1131" ht="11.25">
      <c r="S1131" s="23"/>
    </row>
    <row r="1132" ht="11.25">
      <c r="S1132" s="23"/>
    </row>
    <row r="1133" ht="11.25">
      <c r="S1133" s="23"/>
    </row>
    <row r="1134" ht="11.25">
      <c r="S1134" s="23"/>
    </row>
    <row r="1135" ht="11.25">
      <c r="S1135" s="23"/>
    </row>
    <row r="1136" ht="11.25">
      <c r="S1136" s="23"/>
    </row>
    <row r="1137" ht="11.25">
      <c r="S1137" s="23"/>
    </row>
    <row r="1138" ht="11.25">
      <c r="S1138" s="23"/>
    </row>
    <row r="1139" ht="11.25">
      <c r="S1139" s="23"/>
    </row>
    <row r="1140" ht="11.25">
      <c r="S1140" s="23"/>
    </row>
    <row r="1141" ht="11.25">
      <c r="S1141" s="23"/>
    </row>
    <row r="1142" ht="11.25">
      <c r="S1142" s="23"/>
    </row>
    <row r="1143" ht="11.25">
      <c r="S1143" s="23"/>
    </row>
    <row r="1144" ht="11.25">
      <c r="S1144" s="23"/>
    </row>
    <row r="1145" ht="11.25">
      <c r="S1145" s="23"/>
    </row>
    <row r="1146" ht="11.25">
      <c r="S1146" s="23"/>
    </row>
    <row r="1147" ht="11.25">
      <c r="S1147" s="23"/>
    </row>
    <row r="1148" ht="11.25">
      <c r="S1148" s="23"/>
    </row>
    <row r="1149" ht="11.25">
      <c r="S1149" s="23"/>
    </row>
    <row r="1150" ht="11.25">
      <c r="S1150" s="23"/>
    </row>
    <row r="1151" ht="11.25">
      <c r="S1151" s="23"/>
    </row>
    <row r="1152" ht="11.25">
      <c r="S1152" s="23"/>
    </row>
    <row r="1153" ht="11.25">
      <c r="S1153" s="23"/>
    </row>
    <row r="1154" ht="11.25">
      <c r="S1154" s="23"/>
    </row>
    <row r="1155" ht="11.25">
      <c r="S1155" s="23"/>
    </row>
    <row r="1156" ht="11.25">
      <c r="S1156" s="23"/>
    </row>
    <row r="1157" ht="11.25">
      <c r="S1157" s="23"/>
    </row>
    <row r="1158" ht="11.25">
      <c r="S1158" s="23"/>
    </row>
    <row r="1159" ht="11.25">
      <c r="S1159" s="23"/>
    </row>
    <row r="1160" ht="11.25">
      <c r="S1160" s="23"/>
    </row>
    <row r="1161" ht="11.25">
      <c r="S1161" s="23"/>
    </row>
    <row r="1162" ht="11.25">
      <c r="S1162" s="23"/>
    </row>
    <row r="1163" ht="11.25">
      <c r="S1163" s="23"/>
    </row>
    <row r="1164" ht="11.25">
      <c r="S1164" s="23"/>
    </row>
    <row r="1165" ht="11.25">
      <c r="S1165" s="23"/>
    </row>
    <row r="1166" ht="11.25">
      <c r="S1166" s="23"/>
    </row>
    <row r="1167" ht="11.25">
      <c r="S1167" s="23"/>
    </row>
    <row r="1168" ht="11.25">
      <c r="S1168" s="23"/>
    </row>
    <row r="1169" ht="11.25">
      <c r="S1169" s="23"/>
    </row>
    <row r="1170" ht="11.25">
      <c r="S1170" s="23"/>
    </row>
    <row r="1171" ht="11.25">
      <c r="S1171" s="23"/>
    </row>
    <row r="1172" ht="11.25">
      <c r="S1172" s="23"/>
    </row>
    <row r="1173" ht="11.25">
      <c r="S1173" s="23"/>
    </row>
    <row r="1174" ht="11.25">
      <c r="S1174" s="23"/>
    </row>
    <row r="1175" ht="11.25">
      <c r="S1175" s="23"/>
    </row>
    <row r="1176" ht="11.25">
      <c r="S1176" s="23"/>
    </row>
    <row r="1177" ht="11.25">
      <c r="S1177" s="23"/>
    </row>
    <row r="1178" ht="11.25">
      <c r="S1178" s="23"/>
    </row>
    <row r="1179" ht="11.25">
      <c r="S1179" s="23"/>
    </row>
    <row r="1180" ht="11.25">
      <c r="S1180" s="23"/>
    </row>
    <row r="1181" ht="11.25">
      <c r="S1181" s="23"/>
    </row>
    <row r="1182" ht="11.25">
      <c r="S1182" s="23"/>
    </row>
    <row r="1183" ht="11.25">
      <c r="S1183" s="23"/>
    </row>
    <row r="1184" ht="11.25">
      <c r="S1184" s="23"/>
    </row>
    <row r="1185" ht="11.25">
      <c r="S1185" s="23"/>
    </row>
    <row r="1186" ht="11.25">
      <c r="S1186" s="23"/>
    </row>
    <row r="1187" ht="11.25">
      <c r="S1187" s="23"/>
    </row>
    <row r="1188" ht="11.25">
      <c r="S1188" s="23"/>
    </row>
    <row r="1189" ht="11.25">
      <c r="S1189" s="23"/>
    </row>
    <row r="1190" ht="11.25">
      <c r="S1190" s="23"/>
    </row>
    <row r="1191" ht="11.25">
      <c r="S1191" s="23"/>
    </row>
    <row r="1192" ht="11.25">
      <c r="S1192" s="23"/>
    </row>
    <row r="1193" ht="11.25">
      <c r="S1193" s="23"/>
    </row>
    <row r="1194" ht="11.25">
      <c r="S1194" s="23"/>
    </row>
    <row r="1195" ht="11.25">
      <c r="S1195" s="23"/>
    </row>
    <row r="1196" ht="11.25">
      <c r="S1196" s="23"/>
    </row>
    <row r="1197" ht="11.25">
      <c r="S1197" s="23"/>
    </row>
    <row r="1198" ht="11.25">
      <c r="S1198" s="23"/>
    </row>
    <row r="1199" ht="11.25">
      <c r="S1199" s="23"/>
    </row>
    <row r="1200" ht="11.25">
      <c r="S1200" s="23"/>
    </row>
    <row r="1201" ht="11.25">
      <c r="S1201" s="23"/>
    </row>
    <row r="1202" ht="11.25">
      <c r="S1202" s="23"/>
    </row>
    <row r="1203" ht="11.25">
      <c r="S1203" s="23"/>
    </row>
    <row r="1204" ht="11.25">
      <c r="S1204" s="23"/>
    </row>
    <row r="1205" ht="11.25">
      <c r="S1205" s="23"/>
    </row>
    <row r="1206" ht="11.25">
      <c r="S1206" s="23"/>
    </row>
    <row r="1207" ht="11.25">
      <c r="S1207" s="23"/>
    </row>
    <row r="1208" ht="11.25">
      <c r="S1208" s="23"/>
    </row>
    <row r="1209" ht="11.25">
      <c r="S1209" s="23"/>
    </row>
    <row r="1210" ht="11.25">
      <c r="S1210" s="23"/>
    </row>
    <row r="1211" ht="11.25">
      <c r="S1211" s="23"/>
    </row>
    <row r="1212" ht="11.25">
      <c r="S1212" s="23"/>
    </row>
    <row r="1213" ht="11.25">
      <c r="S1213" s="23"/>
    </row>
    <row r="1214" ht="11.25">
      <c r="S1214" s="23"/>
    </row>
    <row r="1215" ht="11.25">
      <c r="S1215" s="23"/>
    </row>
    <row r="1216" ht="11.25">
      <c r="S1216" s="23"/>
    </row>
    <row r="1217" ht="11.25">
      <c r="S1217" s="23"/>
    </row>
    <row r="1218" ht="11.25">
      <c r="S1218" s="23"/>
    </row>
    <row r="1219" ht="11.25">
      <c r="S1219" s="23"/>
    </row>
    <row r="1220" ht="11.25">
      <c r="S1220" s="23"/>
    </row>
    <row r="1221" ht="11.25">
      <c r="S1221" s="23"/>
    </row>
    <row r="1222" ht="11.25">
      <c r="S1222" s="23"/>
    </row>
    <row r="1223" ht="11.25">
      <c r="S1223" s="23"/>
    </row>
    <row r="1224" ht="11.25">
      <c r="S1224" s="23"/>
    </row>
    <row r="1225" ht="11.25">
      <c r="S1225" s="23"/>
    </row>
    <row r="1226" ht="11.25">
      <c r="S1226" s="23"/>
    </row>
    <row r="1227" ht="11.25">
      <c r="S1227" s="23"/>
    </row>
    <row r="1228" ht="11.25">
      <c r="S1228" s="23"/>
    </row>
    <row r="1229" ht="11.25">
      <c r="S1229" s="23"/>
    </row>
    <row r="1230" ht="11.25">
      <c r="S1230" s="23"/>
    </row>
    <row r="1231" ht="11.25">
      <c r="S1231" s="23"/>
    </row>
    <row r="1232" ht="11.25">
      <c r="S1232" s="23"/>
    </row>
    <row r="1233" ht="11.25">
      <c r="S1233" s="23"/>
    </row>
    <row r="1234" ht="11.25">
      <c r="S1234" s="23"/>
    </row>
    <row r="1235" ht="11.25">
      <c r="S1235" s="23"/>
    </row>
    <row r="1236" ht="11.25">
      <c r="S1236" s="23"/>
    </row>
    <row r="1237" ht="11.25">
      <c r="S1237" s="23"/>
    </row>
    <row r="1238" ht="11.25">
      <c r="S1238" s="23"/>
    </row>
    <row r="1239" ht="11.25">
      <c r="S1239" s="23"/>
    </row>
    <row r="1240" ht="11.25">
      <c r="S1240" s="23"/>
    </row>
    <row r="1241" ht="11.25">
      <c r="S1241" s="23"/>
    </row>
    <row r="1242" ht="11.25">
      <c r="S1242" s="23"/>
    </row>
    <row r="1243" ht="11.25">
      <c r="S1243" s="23"/>
    </row>
    <row r="1244" ht="11.25">
      <c r="S1244" s="23"/>
    </row>
    <row r="1245" ht="11.25">
      <c r="S1245" s="23"/>
    </row>
    <row r="1246" ht="11.25">
      <c r="S1246" s="23"/>
    </row>
    <row r="1247" ht="11.25">
      <c r="S1247" s="23"/>
    </row>
    <row r="1248" ht="11.25">
      <c r="S1248" s="23"/>
    </row>
    <row r="1249" ht="11.25">
      <c r="S1249" s="23"/>
    </row>
    <row r="1250" ht="11.25">
      <c r="S1250" s="23"/>
    </row>
    <row r="1251" ht="11.25">
      <c r="S1251" s="23"/>
    </row>
    <row r="1252" ht="11.25">
      <c r="S1252" s="23"/>
    </row>
    <row r="1253" ht="11.25">
      <c r="S1253" s="23"/>
    </row>
    <row r="1254" ht="11.25">
      <c r="S1254" s="23"/>
    </row>
    <row r="1255" ht="11.25">
      <c r="S1255" s="23"/>
    </row>
    <row r="1256" ht="11.25">
      <c r="S1256" s="23"/>
    </row>
    <row r="1257" ht="11.25">
      <c r="S1257" s="23"/>
    </row>
    <row r="1258" ht="11.25">
      <c r="S1258" s="23"/>
    </row>
    <row r="1259" ht="11.25">
      <c r="S1259" s="23"/>
    </row>
    <row r="1260" ht="11.25">
      <c r="S1260" s="23"/>
    </row>
    <row r="1261" ht="11.25">
      <c r="S1261" s="23"/>
    </row>
    <row r="1262" ht="11.25">
      <c r="S1262" s="23"/>
    </row>
    <row r="1263" ht="11.25">
      <c r="S1263" s="23"/>
    </row>
    <row r="1264" ht="11.25">
      <c r="S1264" s="23"/>
    </row>
    <row r="1265" ht="11.25">
      <c r="S1265" s="23"/>
    </row>
    <row r="1266" ht="11.25">
      <c r="S1266" s="23"/>
    </row>
    <row r="1267" ht="11.25">
      <c r="S1267" s="23"/>
    </row>
    <row r="1268" ht="11.25">
      <c r="S1268" s="23"/>
    </row>
    <row r="1269" ht="11.25">
      <c r="S1269" s="23"/>
    </row>
    <row r="1270" ht="11.25">
      <c r="S1270" s="23"/>
    </row>
    <row r="1271" ht="11.25">
      <c r="S1271" s="23"/>
    </row>
    <row r="1272" ht="11.25">
      <c r="S1272" s="23"/>
    </row>
    <row r="1273" ht="11.25">
      <c r="S1273" s="23"/>
    </row>
    <row r="1274" ht="11.25">
      <c r="S1274" s="23"/>
    </row>
    <row r="1275" ht="11.25">
      <c r="S1275" s="23"/>
    </row>
    <row r="1276" ht="11.25">
      <c r="S1276" s="23"/>
    </row>
    <row r="1277" ht="11.25">
      <c r="S1277" s="23"/>
    </row>
    <row r="1278" ht="11.25">
      <c r="S1278" s="23"/>
    </row>
    <row r="1279" ht="11.25">
      <c r="S1279" s="23"/>
    </row>
    <row r="1280" ht="11.25">
      <c r="S1280" s="23"/>
    </row>
    <row r="1281" ht="11.25">
      <c r="S1281" s="23"/>
    </row>
    <row r="1282" ht="11.25">
      <c r="S1282" s="23"/>
    </row>
    <row r="1283" ht="11.25">
      <c r="S1283" s="23"/>
    </row>
    <row r="1284" ht="11.25">
      <c r="S1284" s="23"/>
    </row>
    <row r="1285" ht="11.25">
      <c r="S1285" s="23"/>
    </row>
    <row r="1286" ht="11.25">
      <c r="S1286" s="23"/>
    </row>
    <row r="1287" ht="11.25">
      <c r="S1287" s="23"/>
    </row>
    <row r="1288" ht="11.25">
      <c r="S1288" s="23"/>
    </row>
    <row r="1289" ht="11.25">
      <c r="S1289" s="23"/>
    </row>
    <row r="1290" ht="11.25">
      <c r="S1290" s="23"/>
    </row>
    <row r="1291" ht="11.25">
      <c r="S1291" s="23"/>
    </row>
    <row r="1292" ht="11.25">
      <c r="S1292" s="23"/>
    </row>
    <row r="1293" ht="11.25">
      <c r="S1293" s="23"/>
    </row>
    <row r="1294" ht="11.25">
      <c r="S1294" s="23"/>
    </row>
    <row r="1295" ht="11.25">
      <c r="S1295" s="23"/>
    </row>
    <row r="1296" ht="11.25">
      <c r="S1296" s="23"/>
    </row>
    <row r="1297" ht="11.25">
      <c r="S1297" s="23"/>
    </row>
    <row r="1298" ht="11.25">
      <c r="S1298" s="23"/>
    </row>
    <row r="1299" ht="11.25">
      <c r="S1299" s="23"/>
    </row>
    <row r="1300" ht="11.25">
      <c r="S1300" s="23"/>
    </row>
    <row r="1301" ht="11.25">
      <c r="S1301" s="23"/>
    </row>
    <row r="1302" ht="11.25">
      <c r="S1302" s="23"/>
    </row>
    <row r="1303" ht="11.25">
      <c r="S1303" s="23"/>
    </row>
    <row r="1304" ht="11.25">
      <c r="S1304" s="23"/>
    </row>
    <row r="1305" ht="11.25">
      <c r="S1305" s="23"/>
    </row>
    <row r="1306" ht="11.25">
      <c r="S1306" s="23"/>
    </row>
    <row r="1307" ht="11.25">
      <c r="S1307" s="23"/>
    </row>
    <row r="1308" ht="11.25">
      <c r="S1308" s="23"/>
    </row>
    <row r="1309" ht="11.25">
      <c r="S1309" s="23"/>
    </row>
    <row r="1310" ht="11.25">
      <c r="S1310" s="23"/>
    </row>
    <row r="1311" ht="11.25">
      <c r="S1311" s="23"/>
    </row>
    <row r="1312" ht="11.25">
      <c r="S1312" s="23"/>
    </row>
    <row r="1313" ht="11.25">
      <c r="S1313" s="23"/>
    </row>
    <row r="1314" ht="11.25">
      <c r="S1314" s="23"/>
    </row>
    <row r="1315" ht="11.25">
      <c r="S1315" s="23"/>
    </row>
    <row r="1316" ht="11.25">
      <c r="S1316" s="23"/>
    </row>
    <row r="1317" ht="11.25">
      <c r="S1317" s="23"/>
    </row>
    <row r="1318" ht="11.25">
      <c r="S1318" s="23"/>
    </row>
    <row r="1319" ht="11.25">
      <c r="S1319" s="23"/>
    </row>
    <row r="1320" ht="11.25">
      <c r="S1320" s="23"/>
    </row>
    <row r="1321" ht="11.25">
      <c r="S1321" s="23"/>
    </row>
    <row r="1322" ht="11.25">
      <c r="S1322" s="23"/>
    </row>
    <row r="1323" ht="11.25">
      <c r="S1323" s="23"/>
    </row>
    <row r="1324" ht="11.25">
      <c r="S1324" s="23"/>
    </row>
    <row r="1325" ht="11.25">
      <c r="S1325" s="23"/>
    </row>
    <row r="1326" ht="11.25">
      <c r="S1326" s="23"/>
    </row>
    <row r="1327" ht="11.25">
      <c r="S1327" s="23"/>
    </row>
    <row r="1328" ht="11.25">
      <c r="S1328" s="23"/>
    </row>
    <row r="1329" ht="11.25">
      <c r="S1329" s="23"/>
    </row>
    <row r="1330" ht="11.25">
      <c r="S1330" s="23"/>
    </row>
    <row r="1331" ht="11.25">
      <c r="S1331" s="23"/>
    </row>
    <row r="1332" ht="11.25">
      <c r="S1332" s="23"/>
    </row>
    <row r="1333" ht="11.25">
      <c r="S1333" s="23"/>
    </row>
    <row r="1334" ht="11.25">
      <c r="S1334" s="23"/>
    </row>
    <row r="1335" ht="11.25">
      <c r="S1335" s="23"/>
    </row>
    <row r="1336" ht="11.25">
      <c r="S1336" s="23"/>
    </row>
    <row r="1337" ht="11.25">
      <c r="S1337" s="23"/>
    </row>
    <row r="1338" ht="11.25">
      <c r="S1338" s="23"/>
    </row>
    <row r="1339" ht="11.25">
      <c r="S1339" s="23"/>
    </row>
    <row r="1340" ht="11.25">
      <c r="S1340" s="23"/>
    </row>
    <row r="1341" ht="11.25">
      <c r="S1341" s="23"/>
    </row>
    <row r="1342" ht="11.25">
      <c r="S1342" s="23"/>
    </row>
    <row r="1343" ht="11.25">
      <c r="S1343" s="23"/>
    </row>
    <row r="1344" ht="11.25">
      <c r="S1344" s="23"/>
    </row>
    <row r="1345" ht="11.25">
      <c r="S1345" s="23"/>
    </row>
    <row r="1346" ht="11.25">
      <c r="S1346" s="23"/>
    </row>
    <row r="1347" ht="11.25">
      <c r="S1347" s="23"/>
    </row>
    <row r="1348" ht="11.25">
      <c r="S1348" s="23"/>
    </row>
    <row r="1349" ht="11.25">
      <c r="S1349" s="23"/>
    </row>
    <row r="1350" ht="11.25">
      <c r="S1350" s="23"/>
    </row>
    <row r="1351" ht="11.25">
      <c r="S1351" s="23"/>
    </row>
    <row r="1352" ht="11.25">
      <c r="S1352" s="23"/>
    </row>
    <row r="1353" ht="11.25">
      <c r="S1353" s="23"/>
    </row>
    <row r="1354" ht="11.25">
      <c r="S1354" s="23"/>
    </row>
    <row r="1355" ht="11.25">
      <c r="S1355" s="23"/>
    </row>
    <row r="1356" ht="11.25">
      <c r="S1356" s="23"/>
    </row>
    <row r="1357" ht="11.25">
      <c r="S1357" s="23"/>
    </row>
    <row r="1358" ht="11.25">
      <c r="S1358" s="23"/>
    </row>
    <row r="1359" ht="11.25">
      <c r="S1359" s="23"/>
    </row>
    <row r="1360" ht="11.25">
      <c r="S1360" s="23"/>
    </row>
    <row r="1361" ht="11.25">
      <c r="S1361" s="23"/>
    </row>
    <row r="1362" ht="11.25">
      <c r="S1362" s="23"/>
    </row>
    <row r="1363" ht="11.25">
      <c r="S1363" s="23"/>
    </row>
    <row r="1364" ht="11.25">
      <c r="S1364" s="23"/>
    </row>
    <row r="1365" ht="11.25">
      <c r="S1365" s="23"/>
    </row>
    <row r="1366" ht="11.25">
      <c r="S1366" s="23"/>
    </row>
    <row r="1367" ht="11.25">
      <c r="S1367" s="23"/>
    </row>
    <row r="1368" ht="11.25">
      <c r="S1368" s="23"/>
    </row>
    <row r="1369" ht="11.25">
      <c r="S1369" s="23"/>
    </row>
    <row r="1370" ht="11.25">
      <c r="S1370" s="23"/>
    </row>
    <row r="1371" ht="11.25">
      <c r="S1371" s="23"/>
    </row>
    <row r="1372" ht="11.25">
      <c r="S1372" s="23"/>
    </row>
    <row r="1373" ht="11.25">
      <c r="S1373" s="23"/>
    </row>
    <row r="1374" ht="11.25">
      <c r="S1374" s="23"/>
    </row>
    <row r="1375" ht="11.25">
      <c r="S1375" s="23"/>
    </row>
    <row r="1376" ht="11.25">
      <c r="S1376" s="23"/>
    </row>
    <row r="1377" ht="11.25">
      <c r="S1377" s="23"/>
    </row>
    <row r="1378" ht="11.25">
      <c r="S1378" s="23"/>
    </row>
    <row r="1379" ht="11.25">
      <c r="S1379" s="23"/>
    </row>
    <row r="1380" ht="11.25">
      <c r="S1380" s="23"/>
    </row>
    <row r="1381" ht="11.25">
      <c r="S1381" s="23"/>
    </row>
    <row r="1382" ht="11.25">
      <c r="S1382" s="23"/>
    </row>
    <row r="1383" ht="11.25">
      <c r="S1383" s="23"/>
    </row>
    <row r="1384" ht="11.25">
      <c r="S1384" s="23"/>
    </row>
    <row r="1385" ht="11.25">
      <c r="S1385" s="23"/>
    </row>
    <row r="1386" ht="11.25">
      <c r="S1386" s="23"/>
    </row>
    <row r="1387" ht="11.25">
      <c r="S1387" s="23"/>
    </row>
    <row r="1388" ht="11.25">
      <c r="S1388" s="23"/>
    </row>
    <row r="1389" ht="11.25">
      <c r="S1389" s="23"/>
    </row>
    <row r="1390" ht="11.25">
      <c r="S1390" s="23"/>
    </row>
    <row r="1391" ht="11.25">
      <c r="S1391" s="23"/>
    </row>
    <row r="1392" ht="11.25">
      <c r="S1392" s="23"/>
    </row>
    <row r="1393" ht="11.25">
      <c r="S1393" s="23"/>
    </row>
    <row r="1394" ht="11.25">
      <c r="S1394" s="23"/>
    </row>
    <row r="1395" ht="11.25">
      <c r="S1395" s="23"/>
    </row>
    <row r="1396" ht="11.25">
      <c r="S1396" s="23"/>
    </row>
    <row r="1397" ht="11.25">
      <c r="S1397" s="23"/>
    </row>
    <row r="1398" ht="11.25">
      <c r="S1398" s="23"/>
    </row>
    <row r="1399" ht="11.25">
      <c r="S1399" s="23"/>
    </row>
    <row r="1400" ht="11.25">
      <c r="S1400" s="23"/>
    </row>
    <row r="1401" ht="11.25">
      <c r="S1401" s="23"/>
    </row>
    <row r="1402" ht="11.25">
      <c r="S1402" s="23"/>
    </row>
    <row r="1403" ht="11.25">
      <c r="S1403" s="23"/>
    </row>
    <row r="1404" ht="11.25">
      <c r="S1404" s="23"/>
    </row>
    <row r="1405" ht="11.25">
      <c r="S1405" s="23"/>
    </row>
    <row r="1406" ht="11.25">
      <c r="S1406" s="23"/>
    </row>
    <row r="1407" ht="11.25">
      <c r="S1407" s="23"/>
    </row>
    <row r="1408" ht="11.25">
      <c r="S1408" s="23"/>
    </row>
    <row r="1409" ht="11.25">
      <c r="S1409" s="23"/>
    </row>
    <row r="1410" ht="11.25">
      <c r="S1410" s="23"/>
    </row>
    <row r="1411" ht="11.25">
      <c r="S1411" s="23"/>
    </row>
    <row r="1412" ht="11.25">
      <c r="S1412" s="23"/>
    </row>
    <row r="1413" ht="11.25">
      <c r="S1413" s="23"/>
    </row>
    <row r="1414" ht="11.25">
      <c r="S1414" s="23"/>
    </row>
    <row r="1415" ht="11.25">
      <c r="S1415" s="23"/>
    </row>
    <row r="1416" ht="11.25">
      <c r="S1416" s="23"/>
    </row>
    <row r="1417" ht="11.25">
      <c r="S1417" s="23"/>
    </row>
    <row r="1418" ht="11.25">
      <c r="S1418" s="23"/>
    </row>
    <row r="1419" ht="11.25">
      <c r="S1419" s="23"/>
    </row>
    <row r="1420" ht="11.25">
      <c r="S1420" s="23"/>
    </row>
    <row r="1421" ht="11.25">
      <c r="S1421" s="23"/>
    </row>
    <row r="1422" ht="11.25">
      <c r="S1422" s="23"/>
    </row>
    <row r="1423" ht="11.25">
      <c r="S1423" s="23"/>
    </row>
    <row r="1424" ht="11.25">
      <c r="S1424" s="23"/>
    </row>
    <row r="1425" ht="11.25">
      <c r="S1425" s="23"/>
    </row>
    <row r="1426" ht="11.25">
      <c r="S1426" s="23"/>
    </row>
    <row r="1427" ht="11.25">
      <c r="S1427" s="23"/>
    </row>
    <row r="1428" ht="11.25">
      <c r="S1428" s="23"/>
    </row>
    <row r="1429" ht="11.25">
      <c r="S1429" s="23"/>
    </row>
    <row r="1430" ht="11.25">
      <c r="S1430" s="23"/>
    </row>
    <row r="1431" ht="11.25">
      <c r="S1431" s="23"/>
    </row>
    <row r="1432" ht="11.25">
      <c r="S1432" s="23"/>
    </row>
    <row r="1433" ht="11.25">
      <c r="S1433" s="23"/>
    </row>
    <row r="1434" ht="11.25">
      <c r="S1434" s="23"/>
    </row>
    <row r="1435" ht="11.25">
      <c r="S1435" s="23"/>
    </row>
    <row r="1436" ht="11.25">
      <c r="S1436" s="23"/>
    </row>
    <row r="1437" ht="11.25">
      <c r="S1437" s="23"/>
    </row>
    <row r="1438" ht="11.25">
      <c r="S1438" s="23"/>
    </row>
    <row r="1439" ht="11.25">
      <c r="S1439" s="23"/>
    </row>
    <row r="1440" ht="11.25">
      <c r="S1440" s="23"/>
    </row>
    <row r="1441" ht="11.25">
      <c r="S1441" s="23"/>
    </row>
    <row r="1442" ht="11.25">
      <c r="S1442" s="23"/>
    </row>
    <row r="1443" ht="11.25">
      <c r="S1443" s="23"/>
    </row>
    <row r="1444" ht="11.25">
      <c r="S1444" s="23"/>
    </row>
    <row r="1445" ht="11.25">
      <c r="S1445" s="23"/>
    </row>
    <row r="1446" ht="11.25">
      <c r="S1446" s="23"/>
    </row>
    <row r="1447" ht="11.25">
      <c r="S1447" s="23"/>
    </row>
    <row r="1448" ht="11.25">
      <c r="S1448" s="23"/>
    </row>
    <row r="1449" ht="11.25">
      <c r="S1449" s="23"/>
    </row>
    <row r="1450" ht="11.25">
      <c r="S1450" s="23"/>
    </row>
    <row r="1451" ht="11.25">
      <c r="S1451" s="23"/>
    </row>
    <row r="1452" ht="11.25">
      <c r="S1452" s="23"/>
    </row>
    <row r="1453" ht="11.25">
      <c r="S1453" s="23"/>
    </row>
    <row r="1454" ht="11.25">
      <c r="S1454" s="23"/>
    </row>
    <row r="1455" ht="11.25">
      <c r="S1455" s="23"/>
    </row>
    <row r="1456" ht="11.25">
      <c r="S1456" s="23"/>
    </row>
    <row r="1457" ht="11.25">
      <c r="S1457" s="23"/>
    </row>
    <row r="1458" ht="11.25">
      <c r="S1458" s="23"/>
    </row>
    <row r="1459" ht="11.25">
      <c r="S1459" s="23"/>
    </row>
    <row r="1460" ht="11.25">
      <c r="S1460" s="23"/>
    </row>
    <row r="1461" ht="11.25">
      <c r="S1461" s="23"/>
    </row>
    <row r="1462" ht="11.25">
      <c r="S1462" s="23"/>
    </row>
    <row r="1463" ht="11.25">
      <c r="S1463" s="23"/>
    </row>
    <row r="1464" ht="11.25">
      <c r="S1464" s="23"/>
    </row>
    <row r="1465" ht="11.25">
      <c r="S1465" s="23"/>
    </row>
    <row r="1466" ht="11.25">
      <c r="S1466" s="23"/>
    </row>
    <row r="1467" ht="11.25">
      <c r="S1467" s="23"/>
    </row>
    <row r="1468" ht="11.25">
      <c r="S1468" s="23"/>
    </row>
    <row r="1469" ht="11.25">
      <c r="S1469" s="23"/>
    </row>
    <row r="1470" ht="11.25">
      <c r="S1470" s="23"/>
    </row>
    <row r="1471" ht="11.25">
      <c r="S1471" s="23"/>
    </row>
    <row r="1472" ht="11.25">
      <c r="S1472" s="23"/>
    </row>
    <row r="1473" ht="11.25">
      <c r="S1473" s="23"/>
    </row>
    <row r="1474" ht="11.25">
      <c r="S1474" s="23"/>
    </row>
    <row r="1475" ht="11.25">
      <c r="S1475" s="23"/>
    </row>
    <row r="1476" ht="11.25">
      <c r="S1476" s="23"/>
    </row>
    <row r="1477" ht="11.25">
      <c r="S1477" s="23"/>
    </row>
    <row r="1478" ht="11.25">
      <c r="S1478" s="23"/>
    </row>
    <row r="1479" ht="11.25">
      <c r="S1479" s="23"/>
    </row>
    <row r="1480" ht="11.25">
      <c r="S1480" s="23"/>
    </row>
    <row r="1481" ht="11.25">
      <c r="S1481" s="23"/>
    </row>
    <row r="1482" ht="11.25">
      <c r="S1482" s="23"/>
    </row>
    <row r="1483" ht="11.25">
      <c r="S1483" s="23"/>
    </row>
    <row r="1484" ht="11.25">
      <c r="S1484" s="23"/>
    </row>
    <row r="1485" ht="11.25">
      <c r="S1485" s="23"/>
    </row>
    <row r="1486" ht="11.25">
      <c r="S1486" s="23"/>
    </row>
    <row r="1487" ht="11.25">
      <c r="S1487" s="23"/>
    </row>
    <row r="1488" ht="11.25">
      <c r="S1488" s="23"/>
    </row>
    <row r="1489" ht="11.25">
      <c r="S1489" s="23"/>
    </row>
    <row r="1490" ht="11.25">
      <c r="S1490" s="23"/>
    </row>
    <row r="1491" ht="11.25">
      <c r="S1491" s="23"/>
    </row>
    <row r="1492" ht="11.25">
      <c r="S1492" s="23"/>
    </row>
    <row r="1493" ht="11.25">
      <c r="S1493" s="23"/>
    </row>
    <row r="1494" ht="11.25">
      <c r="S1494" s="23"/>
    </row>
    <row r="1495" ht="11.25">
      <c r="S1495" s="23"/>
    </row>
    <row r="1496" ht="11.25">
      <c r="S1496" s="23"/>
    </row>
    <row r="1497" ht="11.25">
      <c r="S1497" s="23"/>
    </row>
    <row r="1498" ht="11.25">
      <c r="S1498" s="23"/>
    </row>
    <row r="1499" ht="11.25">
      <c r="S1499" s="23"/>
    </row>
    <row r="1500" ht="11.25">
      <c r="S1500" s="23"/>
    </row>
    <row r="1501" ht="11.25">
      <c r="S1501" s="23"/>
    </row>
    <row r="1502" ht="11.25">
      <c r="S1502" s="23"/>
    </row>
    <row r="1503" ht="11.25">
      <c r="S1503" s="23"/>
    </row>
    <row r="1504" ht="11.25">
      <c r="S1504" s="23"/>
    </row>
    <row r="1505" ht="11.25">
      <c r="S1505" s="23"/>
    </row>
    <row r="1506" ht="11.25">
      <c r="S1506" s="23"/>
    </row>
    <row r="1507" ht="11.25">
      <c r="S1507" s="23"/>
    </row>
    <row r="1508" ht="11.25">
      <c r="S1508" s="23"/>
    </row>
    <row r="1509" ht="11.25">
      <c r="S1509" s="23"/>
    </row>
    <row r="1510" ht="11.25">
      <c r="S1510" s="23"/>
    </row>
    <row r="1511" ht="11.25">
      <c r="S1511" s="23"/>
    </row>
    <row r="1512" ht="11.25">
      <c r="S1512" s="23"/>
    </row>
    <row r="1513" ht="11.25">
      <c r="S1513" s="23"/>
    </row>
    <row r="1514" ht="11.25">
      <c r="S1514" s="23"/>
    </row>
    <row r="1515" ht="11.25">
      <c r="S1515" s="23"/>
    </row>
    <row r="1516" ht="11.25">
      <c r="S1516" s="23"/>
    </row>
    <row r="1517" ht="11.25">
      <c r="S1517" s="23"/>
    </row>
    <row r="1518" ht="11.25">
      <c r="S1518" s="23"/>
    </row>
    <row r="1519" ht="11.25">
      <c r="S1519" s="23"/>
    </row>
    <row r="1520" ht="11.25">
      <c r="S1520" s="23"/>
    </row>
    <row r="1521" ht="11.25">
      <c r="S1521" s="23"/>
    </row>
    <row r="1522" ht="11.25">
      <c r="S1522" s="23"/>
    </row>
    <row r="1523" ht="11.25">
      <c r="S1523" s="23"/>
    </row>
    <row r="1524" ht="11.25">
      <c r="S1524" s="23"/>
    </row>
    <row r="1525" ht="11.25">
      <c r="S1525" s="23"/>
    </row>
    <row r="1526" ht="11.25">
      <c r="S1526" s="23"/>
    </row>
    <row r="1527" ht="11.25">
      <c r="S1527" s="23"/>
    </row>
    <row r="1528" ht="11.25">
      <c r="S1528" s="23"/>
    </row>
    <row r="1529" ht="11.25">
      <c r="S1529" s="23"/>
    </row>
    <row r="1530" ht="11.25">
      <c r="S1530" s="23"/>
    </row>
    <row r="1531" ht="11.25">
      <c r="S1531" s="23"/>
    </row>
    <row r="1532" ht="11.25">
      <c r="S1532" s="23"/>
    </row>
    <row r="1533" ht="11.25">
      <c r="S1533" s="23"/>
    </row>
    <row r="1534" ht="11.25">
      <c r="S1534" s="23"/>
    </row>
    <row r="1535" ht="11.25">
      <c r="S1535" s="23"/>
    </row>
    <row r="1536" ht="11.25">
      <c r="S1536" s="23"/>
    </row>
    <row r="1537" ht="11.25">
      <c r="S1537" s="23"/>
    </row>
    <row r="1538" ht="11.25">
      <c r="S1538" s="23"/>
    </row>
    <row r="1539" ht="11.25">
      <c r="S1539" s="23"/>
    </row>
    <row r="1540" ht="11.25">
      <c r="S1540" s="23"/>
    </row>
    <row r="1541" ht="11.25">
      <c r="S1541" s="23"/>
    </row>
    <row r="1542" ht="11.25">
      <c r="S1542" s="23"/>
    </row>
    <row r="1543" ht="11.25">
      <c r="S1543" s="23"/>
    </row>
    <row r="1544" ht="11.25">
      <c r="S1544" s="23"/>
    </row>
    <row r="1545" ht="11.25">
      <c r="S1545" s="23"/>
    </row>
    <row r="1546" ht="11.25">
      <c r="S1546" s="23"/>
    </row>
    <row r="1547" ht="11.25">
      <c r="S1547" s="23"/>
    </row>
    <row r="1548" ht="11.25">
      <c r="S1548" s="23"/>
    </row>
    <row r="1549" ht="11.25">
      <c r="S1549" s="23"/>
    </row>
    <row r="1550" ht="11.25">
      <c r="S1550" s="23"/>
    </row>
    <row r="1551" ht="11.25">
      <c r="S1551" s="23"/>
    </row>
    <row r="1552" ht="11.25">
      <c r="S1552" s="23"/>
    </row>
    <row r="1553" ht="11.25">
      <c r="S1553" s="23"/>
    </row>
    <row r="1554" ht="11.25">
      <c r="S1554" s="23"/>
    </row>
    <row r="1555" ht="11.25">
      <c r="S1555" s="23"/>
    </row>
    <row r="1556" ht="11.25">
      <c r="S1556" s="23"/>
    </row>
    <row r="1557" ht="11.25">
      <c r="S1557" s="23"/>
    </row>
    <row r="1558" ht="11.25">
      <c r="S1558" s="23"/>
    </row>
    <row r="1559" ht="11.25">
      <c r="S1559" s="23"/>
    </row>
    <row r="1560" ht="11.25">
      <c r="S1560" s="23"/>
    </row>
    <row r="1561" ht="11.25">
      <c r="S1561" s="23"/>
    </row>
    <row r="1562" ht="11.25">
      <c r="S1562" s="23"/>
    </row>
    <row r="1563" ht="11.25">
      <c r="S1563" s="23"/>
    </row>
    <row r="1564" ht="11.25">
      <c r="S1564" s="23"/>
    </row>
    <row r="1565" ht="11.25">
      <c r="S1565" s="23"/>
    </row>
    <row r="1566" ht="11.25">
      <c r="S1566" s="23"/>
    </row>
    <row r="1567" ht="11.25">
      <c r="S1567" s="23"/>
    </row>
    <row r="1568" ht="11.25">
      <c r="S1568" s="23"/>
    </row>
    <row r="1569" ht="11.25">
      <c r="S1569" s="23"/>
    </row>
    <row r="1570" ht="11.25">
      <c r="S1570" s="23"/>
    </row>
    <row r="1571" ht="11.25">
      <c r="S1571" s="23"/>
    </row>
    <row r="1572" ht="11.25">
      <c r="S1572" s="23"/>
    </row>
    <row r="1573" ht="11.25">
      <c r="S1573" s="23"/>
    </row>
    <row r="1574" ht="11.25">
      <c r="S1574" s="23"/>
    </row>
    <row r="1575" ht="11.25">
      <c r="S1575" s="23"/>
    </row>
    <row r="1576" ht="11.25">
      <c r="S1576" s="23"/>
    </row>
    <row r="1577" ht="11.25">
      <c r="S1577" s="23"/>
    </row>
    <row r="1578" ht="11.25">
      <c r="S1578" s="23"/>
    </row>
    <row r="1579" ht="11.25">
      <c r="S1579" s="23"/>
    </row>
    <row r="1580" ht="11.25">
      <c r="S1580" s="23"/>
    </row>
    <row r="1581" ht="11.25">
      <c r="S1581" s="23"/>
    </row>
    <row r="1582" ht="11.25">
      <c r="S1582" s="23"/>
    </row>
    <row r="1583" ht="11.25">
      <c r="S1583" s="23"/>
    </row>
    <row r="1584" ht="11.25">
      <c r="S1584" s="23"/>
    </row>
    <row r="1585" ht="11.25">
      <c r="S1585" s="23"/>
    </row>
    <row r="1586" ht="11.25">
      <c r="S1586" s="23"/>
    </row>
    <row r="1587" ht="11.25">
      <c r="S1587" s="23"/>
    </row>
    <row r="1588" ht="11.25">
      <c r="S1588" s="23"/>
    </row>
    <row r="1589" ht="11.25">
      <c r="S1589" s="23"/>
    </row>
    <row r="1590" ht="11.25">
      <c r="S1590" s="23"/>
    </row>
    <row r="1591" ht="11.25">
      <c r="S1591" s="23"/>
    </row>
    <row r="1592" ht="11.25">
      <c r="S1592" s="23"/>
    </row>
    <row r="1593" ht="11.25">
      <c r="S1593" s="23"/>
    </row>
    <row r="1594" ht="11.25">
      <c r="S1594" s="23"/>
    </row>
    <row r="1595" ht="11.25">
      <c r="S1595" s="23"/>
    </row>
    <row r="1596" ht="11.25">
      <c r="S1596" s="23"/>
    </row>
    <row r="1597" ht="11.25">
      <c r="S1597" s="23"/>
    </row>
    <row r="1598" ht="11.25">
      <c r="S1598" s="23"/>
    </row>
    <row r="1599" ht="11.25">
      <c r="S1599" s="23"/>
    </row>
    <row r="1600" ht="11.25">
      <c r="S1600" s="23"/>
    </row>
    <row r="1601" ht="11.25">
      <c r="S1601" s="23"/>
    </row>
    <row r="1602" ht="11.25">
      <c r="S1602" s="23"/>
    </row>
    <row r="1603" ht="11.25">
      <c r="S1603" s="23"/>
    </row>
    <row r="1604" ht="11.25">
      <c r="S1604" s="23"/>
    </row>
    <row r="1605" ht="11.25">
      <c r="S1605" s="23"/>
    </row>
    <row r="1606" ht="11.25">
      <c r="S1606" s="23"/>
    </row>
    <row r="1607" ht="11.25">
      <c r="S1607" s="23"/>
    </row>
    <row r="1608" ht="11.25">
      <c r="S1608" s="23"/>
    </row>
    <row r="1609" ht="11.25">
      <c r="S1609" s="23"/>
    </row>
    <row r="1610" ht="11.25">
      <c r="S1610" s="23"/>
    </row>
    <row r="1611" ht="11.25">
      <c r="S1611" s="23"/>
    </row>
    <row r="1612" ht="11.25">
      <c r="S1612" s="23"/>
    </row>
    <row r="1613" ht="11.25">
      <c r="S1613" s="23"/>
    </row>
    <row r="1614" ht="11.25">
      <c r="S1614" s="23"/>
    </row>
    <row r="1615" ht="11.25">
      <c r="S1615" s="23"/>
    </row>
    <row r="1616" ht="11.25">
      <c r="S1616" s="23"/>
    </row>
    <row r="1617" ht="11.25">
      <c r="S1617" s="23"/>
    </row>
    <row r="1618" ht="11.25">
      <c r="S1618" s="23"/>
    </row>
    <row r="1619" ht="11.25">
      <c r="S1619" s="23"/>
    </row>
    <row r="1620" ht="11.25">
      <c r="S1620" s="23"/>
    </row>
    <row r="1621" ht="11.25">
      <c r="S1621" s="23"/>
    </row>
    <row r="1622" ht="11.25">
      <c r="S1622" s="23"/>
    </row>
    <row r="1623" ht="11.25">
      <c r="S1623" s="23"/>
    </row>
    <row r="1624" ht="11.25">
      <c r="S1624" s="23"/>
    </row>
    <row r="1625" ht="11.25">
      <c r="S1625" s="23"/>
    </row>
    <row r="1626" ht="11.25">
      <c r="S1626" s="23"/>
    </row>
    <row r="1627" ht="11.25">
      <c r="S1627" s="23"/>
    </row>
    <row r="1628" ht="11.25">
      <c r="S1628" s="23"/>
    </row>
    <row r="1629" ht="11.25">
      <c r="S1629" s="23"/>
    </row>
    <row r="1630" ht="11.25">
      <c r="S1630" s="23"/>
    </row>
    <row r="1631" ht="11.25">
      <c r="S1631" s="23"/>
    </row>
    <row r="1632" ht="11.25">
      <c r="S1632" s="23"/>
    </row>
    <row r="1633" ht="11.25">
      <c r="S1633" s="23"/>
    </row>
    <row r="1634" ht="11.25">
      <c r="S1634" s="23"/>
    </row>
    <row r="1635" ht="11.25">
      <c r="S1635" s="23"/>
    </row>
    <row r="1636" ht="11.25">
      <c r="S1636" s="23"/>
    </row>
    <row r="1637" ht="11.25">
      <c r="S1637" s="23"/>
    </row>
    <row r="1638" ht="11.25">
      <c r="S1638" s="23"/>
    </row>
    <row r="1639" ht="11.25">
      <c r="S1639" s="23"/>
    </row>
    <row r="1640" ht="11.25">
      <c r="S1640" s="23"/>
    </row>
    <row r="1641" ht="11.25">
      <c r="S1641" s="23"/>
    </row>
    <row r="1642" ht="11.25">
      <c r="S1642" s="23"/>
    </row>
    <row r="1643" ht="11.25">
      <c r="S1643" s="23"/>
    </row>
    <row r="1644" ht="11.25">
      <c r="S1644" s="23"/>
    </row>
    <row r="1645" ht="11.25">
      <c r="S1645" s="23"/>
    </row>
    <row r="1646" ht="11.25">
      <c r="S1646" s="23"/>
    </row>
    <row r="1647" ht="11.25">
      <c r="S1647" s="23"/>
    </row>
    <row r="1648" ht="11.25">
      <c r="S1648" s="23"/>
    </row>
    <row r="1649" ht="11.25">
      <c r="S1649" s="23"/>
    </row>
    <row r="1650" ht="11.25">
      <c r="S1650" s="23"/>
    </row>
    <row r="1651" ht="11.25">
      <c r="S1651" s="23"/>
    </row>
    <row r="1652" ht="11.25">
      <c r="S1652" s="23"/>
    </row>
    <row r="1653" ht="11.25">
      <c r="S1653" s="23"/>
    </row>
    <row r="1654" ht="11.25">
      <c r="S1654" s="23"/>
    </row>
    <row r="1655" ht="11.25">
      <c r="S1655" s="23"/>
    </row>
    <row r="1656" ht="11.25">
      <c r="S1656" s="23"/>
    </row>
    <row r="1657" ht="11.25">
      <c r="S1657" s="23"/>
    </row>
    <row r="1658" ht="11.25">
      <c r="S1658" s="23"/>
    </row>
    <row r="1659" ht="11.25">
      <c r="S1659" s="23"/>
    </row>
    <row r="1660" ht="11.25">
      <c r="S1660" s="23"/>
    </row>
    <row r="1661" ht="11.25">
      <c r="S1661" s="23"/>
    </row>
    <row r="1662" ht="11.25">
      <c r="S1662" s="23"/>
    </row>
    <row r="1663" ht="11.25">
      <c r="S1663" s="23"/>
    </row>
    <row r="1664" ht="11.25">
      <c r="S1664" s="23"/>
    </row>
    <row r="1665" ht="11.25">
      <c r="S1665" s="23"/>
    </row>
    <row r="1666" ht="11.25">
      <c r="S1666" s="23"/>
    </row>
    <row r="1667" ht="11.25">
      <c r="S1667" s="23"/>
    </row>
    <row r="1668" ht="11.25">
      <c r="S1668" s="23"/>
    </row>
    <row r="1669" ht="11.25">
      <c r="S1669" s="23"/>
    </row>
    <row r="1670" ht="11.25">
      <c r="S1670" s="23"/>
    </row>
    <row r="1671" ht="11.25">
      <c r="S1671" s="23"/>
    </row>
    <row r="1672" ht="11.25">
      <c r="S1672" s="23"/>
    </row>
    <row r="1673" ht="11.25">
      <c r="S1673" s="23"/>
    </row>
    <row r="1674" ht="11.25">
      <c r="S1674" s="23"/>
    </row>
    <row r="1675" ht="11.25">
      <c r="S1675" s="23"/>
    </row>
    <row r="1676" ht="11.25">
      <c r="S1676" s="23"/>
    </row>
    <row r="1677" ht="11.25">
      <c r="S1677" s="23"/>
    </row>
    <row r="1678" ht="11.25">
      <c r="S1678" s="23"/>
    </row>
    <row r="1679" ht="11.25">
      <c r="S1679" s="23"/>
    </row>
    <row r="1680" ht="11.25">
      <c r="S1680" s="23"/>
    </row>
    <row r="1681" ht="11.25">
      <c r="S1681" s="23"/>
    </row>
    <row r="1682" ht="11.25">
      <c r="S1682" s="23"/>
    </row>
    <row r="1683" ht="11.25">
      <c r="S1683" s="23"/>
    </row>
    <row r="1684" ht="11.25">
      <c r="S1684" s="23"/>
    </row>
    <row r="1685" ht="11.25">
      <c r="S1685" s="23"/>
    </row>
    <row r="1686" ht="11.25">
      <c r="S1686" s="23"/>
    </row>
    <row r="1687" ht="11.25">
      <c r="S1687" s="23"/>
    </row>
    <row r="1688" ht="11.25">
      <c r="S1688" s="23"/>
    </row>
    <row r="1689" ht="11.25">
      <c r="S1689" s="23"/>
    </row>
    <row r="1690" ht="11.25">
      <c r="S1690" s="23"/>
    </row>
    <row r="1691" ht="11.25">
      <c r="S1691" s="23"/>
    </row>
    <row r="1692" ht="11.25">
      <c r="S1692" s="23"/>
    </row>
    <row r="1693" ht="11.25">
      <c r="S1693" s="23"/>
    </row>
    <row r="1694" ht="11.25">
      <c r="S1694" s="23"/>
    </row>
    <row r="1695" ht="11.25">
      <c r="S1695" s="23"/>
    </row>
    <row r="1696" ht="11.25">
      <c r="S1696" s="23"/>
    </row>
    <row r="1697" ht="11.25">
      <c r="S1697" s="23"/>
    </row>
    <row r="1698" ht="11.25">
      <c r="S1698" s="23"/>
    </row>
    <row r="1699" ht="11.25">
      <c r="S1699" s="23"/>
    </row>
    <row r="1700" ht="11.25">
      <c r="S1700" s="23"/>
    </row>
    <row r="1701" ht="11.25">
      <c r="S1701" s="23"/>
    </row>
    <row r="1702" ht="11.25">
      <c r="S1702" s="23"/>
    </row>
    <row r="1703" ht="11.25">
      <c r="S1703" s="23"/>
    </row>
    <row r="1704" ht="11.25">
      <c r="S1704" s="23"/>
    </row>
    <row r="1705" ht="11.25">
      <c r="S1705" s="23"/>
    </row>
    <row r="1706" ht="11.25">
      <c r="S1706" s="23"/>
    </row>
    <row r="1707" ht="11.25">
      <c r="S1707" s="23"/>
    </row>
    <row r="1708" ht="11.25">
      <c r="S1708" s="23"/>
    </row>
    <row r="1709" ht="11.25">
      <c r="S1709" s="23"/>
    </row>
    <row r="1710" ht="11.25">
      <c r="S1710" s="23"/>
    </row>
    <row r="1711" ht="11.25">
      <c r="S1711" s="23"/>
    </row>
    <row r="1712" ht="11.25">
      <c r="S1712" s="23"/>
    </row>
    <row r="1713" ht="11.25">
      <c r="S1713" s="23"/>
    </row>
    <row r="1714" ht="11.25">
      <c r="S1714" s="23"/>
    </row>
    <row r="1715" ht="11.25">
      <c r="S1715" s="23"/>
    </row>
    <row r="1716" ht="11.25">
      <c r="S1716" s="23"/>
    </row>
    <row r="1717" ht="11.25">
      <c r="S1717" s="23"/>
    </row>
    <row r="1718" ht="11.25">
      <c r="S1718" s="23"/>
    </row>
    <row r="1719" ht="11.25">
      <c r="S1719" s="23"/>
    </row>
    <row r="1720" ht="11.25">
      <c r="S1720" s="23"/>
    </row>
    <row r="1721" ht="11.25">
      <c r="S1721" s="23"/>
    </row>
    <row r="1722" ht="11.25">
      <c r="S1722" s="23"/>
    </row>
    <row r="1723" ht="11.25">
      <c r="S1723" s="23"/>
    </row>
    <row r="1724" ht="11.25">
      <c r="S1724" s="23"/>
    </row>
    <row r="1725" ht="11.25">
      <c r="S1725" s="23"/>
    </row>
    <row r="1726" ht="11.25">
      <c r="S1726" s="23"/>
    </row>
    <row r="1727" ht="11.25">
      <c r="S1727" s="23"/>
    </row>
    <row r="1728" ht="11.25">
      <c r="S1728" s="23"/>
    </row>
    <row r="1729" ht="11.25">
      <c r="S1729" s="23"/>
    </row>
    <row r="1730" ht="11.25">
      <c r="S1730" s="23"/>
    </row>
    <row r="1731" ht="11.25">
      <c r="S1731" s="23"/>
    </row>
    <row r="1732" ht="11.25">
      <c r="S1732" s="23"/>
    </row>
    <row r="1733" ht="11.25">
      <c r="S1733" s="23"/>
    </row>
    <row r="1734" ht="11.25">
      <c r="S1734" s="23"/>
    </row>
    <row r="1735" ht="11.25">
      <c r="S1735" s="23"/>
    </row>
    <row r="1736" ht="11.25">
      <c r="S1736" s="23"/>
    </row>
    <row r="1737" ht="11.25">
      <c r="S1737" s="23"/>
    </row>
    <row r="1738" ht="11.25">
      <c r="S1738" s="23"/>
    </row>
    <row r="1739" ht="11.25">
      <c r="S1739" s="23"/>
    </row>
    <row r="1740" ht="11.25">
      <c r="S1740" s="23"/>
    </row>
    <row r="1741" ht="11.25">
      <c r="S1741" s="23"/>
    </row>
    <row r="1742" ht="11.25">
      <c r="S1742" s="23"/>
    </row>
    <row r="1743" ht="11.25">
      <c r="S1743" s="23"/>
    </row>
    <row r="1744" ht="11.25">
      <c r="S1744" s="23"/>
    </row>
    <row r="1745" ht="11.25">
      <c r="S1745" s="23"/>
    </row>
    <row r="1746" ht="11.25">
      <c r="S1746" s="23"/>
    </row>
    <row r="1747" ht="11.25">
      <c r="S1747" s="23"/>
    </row>
    <row r="1748" ht="11.25">
      <c r="S1748" s="23"/>
    </row>
    <row r="1749" ht="11.25">
      <c r="S1749" s="23"/>
    </row>
    <row r="1750" ht="11.25">
      <c r="S1750" s="23"/>
    </row>
    <row r="1751" ht="11.25">
      <c r="S1751" s="23"/>
    </row>
    <row r="1752" ht="11.25">
      <c r="S1752" s="23"/>
    </row>
    <row r="1753" ht="11.25">
      <c r="S1753" s="23"/>
    </row>
    <row r="1754" ht="11.25">
      <c r="S1754" s="23"/>
    </row>
    <row r="1755" ht="11.25">
      <c r="S1755" s="23"/>
    </row>
    <row r="1756" ht="11.25">
      <c r="S1756" s="23"/>
    </row>
    <row r="1757" ht="11.25">
      <c r="S1757" s="23"/>
    </row>
    <row r="1758" ht="11.25">
      <c r="S1758" s="23"/>
    </row>
    <row r="1759" ht="11.25">
      <c r="S1759" s="23"/>
    </row>
    <row r="1760" ht="11.25">
      <c r="S1760" s="23"/>
    </row>
    <row r="1761" ht="11.25">
      <c r="S1761" s="23"/>
    </row>
    <row r="1762" ht="11.25">
      <c r="S1762" s="23"/>
    </row>
    <row r="1763" ht="11.25">
      <c r="S1763" s="23"/>
    </row>
    <row r="1764" ht="11.25">
      <c r="S1764" s="23"/>
    </row>
    <row r="1765" ht="11.25">
      <c r="S1765" s="23"/>
    </row>
    <row r="1766" ht="11.25">
      <c r="S1766" s="23"/>
    </row>
    <row r="1767" ht="11.25">
      <c r="S1767" s="23"/>
    </row>
    <row r="1768" ht="11.25">
      <c r="S1768" s="23"/>
    </row>
    <row r="1769" ht="11.25">
      <c r="S1769" s="23"/>
    </row>
    <row r="1770" ht="11.25">
      <c r="S1770" s="23"/>
    </row>
    <row r="1771" ht="11.25">
      <c r="S1771" s="23"/>
    </row>
    <row r="1772" ht="11.25">
      <c r="S1772" s="23"/>
    </row>
    <row r="1773" ht="11.25">
      <c r="S1773" s="23"/>
    </row>
    <row r="1774" ht="11.25">
      <c r="S1774" s="23"/>
    </row>
    <row r="1775" ht="11.25">
      <c r="S1775" s="23"/>
    </row>
    <row r="1776" ht="11.25">
      <c r="S1776" s="23"/>
    </row>
    <row r="1777" ht="11.25">
      <c r="S1777" s="23"/>
    </row>
    <row r="1778" ht="11.25">
      <c r="S1778" s="23"/>
    </row>
    <row r="1779" ht="11.25">
      <c r="S1779" s="23"/>
    </row>
    <row r="1780" ht="11.25">
      <c r="S1780" s="23"/>
    </row>
    <row r="1781" ht="11.25">
      <c r="S1781" s="23"/>
    </row>
    <row r="1782" ht="11.25">
      <c r="S1782" s="23"/>
    </row>
    <row r="1783" ht="11.25">
      <c r="S1783" s="23"/>
    </row>
    <row r="1784" ht="11.25">
      <c r="S1784" s="23"/>
    </row>
    <row r="1785" ht="11.25">
      <c r="S1785" s="23"/>
    </row>
    <row r="1786" ht="11.25">
      <c r="S1786" s="23"/>
    </row>
    <row r="1787" ht="11.25">
      <c r="S1787" s="23"/>
    </row>
    <row r="1788" ht="11.25">
      <c r="S1788" s="23"/>
    </row>
    <row r="1789" ht="11.25">
      <c r="S1789" s="23"/>
    </row>
    <row r="1790" ht="11.25">
      <c r="S1790" s="23"/>
    </row>
    <row r="1791" ht="11.25">
      <c r="S1791" s="23"/>
    </row>
    <row r="1792" ht="11.25">
      <c r="S1792" s="23"/>
    </row>
    <row r="1793" ht="11.25">
      <c r="S1793" s="23"/>
    </row>
    <row r="1794" ht="11.25">
      <c r="S1794" s="23"/>
    </row>
    <row r="1795" ht="11.25">
      <c r="S1795" s="23"/>
    </row>
    <row r="1796" ht="11.25">
      <c r="S1796" s="23"/>
    </row>
    <row r="1797" ht="11.25">
      <c r="S1797" s="23"/>
    </row>
    <row r="1798" ht="11.25">
      <c r="S1798" s="23"/>
    </row>
    <row r="1799" ht="11.25">
      <c r="S1799" s="23"/>
    </row>
    <row r="1800" ht="11.25">
      <c r="S1800" s="23"/>
    </row>
    <row r="1801" ht="11.25">
      <c r="S1801" s="23"/>
    </row>
    <row r="1802" ht="11.25">
      <c r="S1802" s="23"/>
    </row>
    <row r="1803" ht="11.25">
      <c r="S1803" s="23"/>
    </row>
    <row r="1804" ht="11.25">
      <c r="S1804" s="23"/>
    </row>
    <row r="1805" ht="11.25">
      <c r="S1805" s="23"/>
    </row>
    <row r="1806" ht="11.25">
      <c r="S1806" s="23"/>
    </row>
    <row r="1807" ht="11.25">
      <c r="S1807" s="23"/>
    </row>
    <row r="1808" ht="11.25">
      <c r="S1808" s="23"/>
    </row>
    <row r="1809" ht="11.25">
      <c r="S1809" s="23"/>
    </row>
    <row r="1810" ht="11.25">
      <c r="S1810" s="23"/>
    </row>
    <row r="1811" ht="11.25">
      <c r="S1811" s="23"/>
    </row>
    <row r="1812" ht="11.25">
      <c r="S1812" s="23"/>
    </row>
    <row r="1813" ht="11.25">
      <c r="S1813" s="23"/>
    </row>
    <row r="1814" ht="11.25">
      <c r="S1814" s="23"/>
    </row>
    <row r="1815" ht="11.25">
      <c r="S1815" s="23"/>
    </row>
    <row r="1816" ht="11.25">
      <c r="S1816" s="23"/>
    </row>
    <row r="1817" ht="11.25">
      <c r="S1817" s="23"/>
    </row>
    <row r="1818" ht="11.25">
      <c r="S1818" s="23"/>
    </row>
    <row r="1819" ht="11.25">
      <c r="S1819" s="23"/>
    </row>
    <row r="1820" ht="11.25">
      <c r="S1820" s="23"/>
    </row>
    <row r="1821" ht="11.25">
      <c r="S1821" s="23"/>
    </row>
    <row r="1822" ht="11.25">
      <c r="S1822" s="23"/>
    </row>
    <row r="1823" ht="11.25">
      <c r="S1823" s="23"/>
    </row>
    <row r="1824" ht="11.25">
      <c r="S1824" s="23"/>
    </row>
    <row r="1825" ht="11.25">
      <c r="S1825" s="23"/>
    </row>
    <row r="1826" ht="11.25">
      <c r="S1826" s="23"/>
    </row>
    <row r="1827" ht="11.25">
      <c r="S1827" s="23"/>
    </row>
    <row r="1828" ht="11.25">
      <c r="S1828" s="23"/>
    </row>
    <row r="1829" ht="11.25">
      <c r="S1829" s="23"/>
    </row>
    <row r="1830" ht="11.25">
      <c r="S1830" s="23"/>
    </row>
    <row r="1831" ht="11.25">
      <c r="S1831" s="23"/>
    </row>
    <row r="1832" ht="11.25">
      <c r="S1832" s="23"/>
    </row>
    <row r="1833" ht="11.25">
      <c r="S1833" s="23"/>
    </row>
    <row r="1834" ht="11.25">
      <c r="S1834" s="23"/>
    </row>
    <row r="1835" ht="11.25">
      <c r="S1835" s="23"/>
    </row>
    <row r="1836" ht="11.25">
      <c r="S1836" s="23"/>
    </row>
    <row r="1837" ht="11.25">
      <c r="S1837" s="23"/>
    </row>
    <row r="1838" ht="11.25">
      <c r="S1838" s="23"/>
    </row>
    <row r="1839" ht="11.25">
      <c r="S1839" s="23"/>
    </row>
    <row r="1840" ht="11.25">
      <c r="S1840" s="23"/>
    </row>
    <row r="1841" ht="11.25">
      <c r="S1841" s="23"/>
    </row>
    <row r="1842" ht="11.25">
      <c r="S1842" s="23"/>
    </row>
    <row r="1843" ht="11.25">
      <c r="S1843" s="23"/>
    </row>
    <row r="1844" ht="11.25">
      <c r="S1844" s="23"/>
    </row>
    <row r="1845" ht="11.25">
      <c r="S1845" s="23"/>
    </row>
    <row r="1846" ht="11.25">
      <c r="S1846" s="23"/>
    </row>
    <row r="1847" ht="11.25">
      <c r="S1847" s="23"/>
    </row>
    <row r="1848" ht="11.25">
      <c r="S1848" s="23"/>
    </row>
    <row r="1849" ht="11.25">
      <c r="S1849" s="23"/>
    </row>
    <row r="1850" ht="11.25">
      <c r="S1850" s="23"/>
    </row>
    <row r="1851" ht="11.25">
      <c r="S1851" s="23"/>
    </row>
    <row r="1852" ht="11.25">
      <c r="S1852" s="23"/>
    </row>
    <row r="1853" ht="11.25">
      <c r="S1853" s="23"/>
    </row>
    <row r="1854" ht="11.25">
      <c r="S1854" s="23"/>
    </row>
    <row r="1855" ht="11.25">
      <c r="S1855" s="23"/>
    </row>
    <row r="1856" ht="11.25">
      <c r="S1856" s="23"/>
    </row>
    <row r="1857" ht="11.25">
      <c r="S1857" s="23"/>
    </row>
    <row r="1858" ht="11.25">
      <c r="S1858" s="23"/>
    </row>
    <row r="1859" ht="11.25">
      <c r="S1859" s="23"/>
    </row>
    <row r="1860" ht="11.25">
      <c r="S1860" s="23"/>
    </row>
    <row r="1861" ht="11.25">
      <c r="S1861" s="23"/>
    </row>
    <row r="1862" ht="11.25">
      <c r="S1862" s="23"/>
    </row>
    <row r="1863" ht="11.25">
      <c r="S1863" s="23"/>
    </row>
    <row r="1864" ht="11.25">
      <c r="S1864" s="23"/>
    </row>
    <row r="1865" ht="11.25">
      <c r="S1865" s="23"/>
    </row>
    <row r="1866" ht="11.25">
      <c r="S1866" s="23"/>
    </row>
    <row r="1867" ht="11.25">
      <c r="S1867" s="23"/>
    </row>
    <row r="1868" ht="11.25">
      <c r="S1868" s="23"/>
    </row>
    <row r="1869" ht="11.25">
      <c r="S1869" s="23"/>
    </row>
    <row r="1870" ht="11.25">
      <c r="S1870" s="23"/>
    </row>
    <row r="1871" ht="11.25">
      <c r="S1871" s="23"/>
    </row>
    <row r="1872" ht="11.25">
      <c r="S1872" s="23"/>
    </row>
    <row r="1873" ht="11.25">
      <c r="S1873" s="23"/>
    </row>
    <row r="1874" ht="11.25">
      <c r="S1874" s="23"/>
    </row>
    <row r="1875" ht="11.25">
      <c r="S1875" s="23"/>
    </row>
    <row r="1876" ht="11.25">
      <c r="S1876" s="23"/>
    </row>
    <row r="1877" ht="11.25">
      <c r="S1877" s="23"/>
    </row>
    <row r="1878" ht="11.25">
      <c r="S1878" s="23"/>
    </row>
    <row r="1879" ht="11.25">
      <c r="S1879" s="23"/>
    </row>
    <row r="1880" ht="11.25">
      <c r="S1880" s="23"/>
    </row>
    <row r="1881" ht="11.25">
      <c r="S1881" s="23"/>
    </row>
    <row r="1882" ht="11.25">
      <c r="S1882" s="23"/>
    </row>
    <row r="1883" ht="11.25">
      <c r="S1883" s="23"/>
    </row>
    <row r="1884" ht="11.25">
      <c r="S1884" s="23"/>
    </row>
    <row r="1885" ht="11.25">
      <c r="S1885" s="23"/>
    </row>
    <row r="1886" ht="11.25">
      <c r="S1886" s="23"/>
    </row>
    <row r="1887" ht="11.25">
      <c r="S1887" s="23"/>
    </row>
    <row r="1888" ht="11.25">
      <c r="S1888" s="23"/>
    </row>
    <row r="1889" ht="11.25">
      <c r="S1889" s="23"/>
    </row>
    <row r="1890" ht="11.25">
      <c r="S1890" s="23"/>
    </row>
    <row r="1891" ht="11.25">
      <c r="S1891" s="23"/>
    </row>
    <row r="1892" ht="11.25">
      <c r="S1892" s="23"/>
    </row>
    <row r="1893" ht="11.25">
      <c r="S1893" s="23"/>
    </row>
    <row r="1894" ht="11.25">
      <c r="S1894" s="23"/>
    </row>
    <row r="1895" ht="11.25">
      <c r="S1895" s="23"/>
    </row>
    <row r="1896" ht="11.25">
      <c r="S1896" s="23"/>
    </row>
    <row r="1897" ht="11.25">
      <c r="S1897" s="23"/>
    </row>
    <row r="1898" ht="11.25">
      <c r="S1898" s="23"/>
    </row>
    <row r="1899" ht="11.25">
      <c r="S1899" s="23"/>
    </row>
    <row r="1900" ht="11.25">
      <c r="S1900" s="23"/>
    </row>
    <row r="1901" ht="11.25">
      <c r="S1901" s="23"/>
    </row>
    <row r="1902" ht="11.25">
      <c r="S1902" s="23"/>
    </row>
    <row r="1903" ht="11.25">
      <c r="S1903" s="23"/>
    </row>
    <row r="1904" ht="11.25">
      <c r="S1904" s="23"/>
    </row>
    <row r="1905" ht="11.25">
      <c r="S1905" s="23"/>
    </row>
    <row r="1906" ht="11.25">
      <c r="S1906" s="23"/>
    </row>
    <row r="1907" ht="11.25">
      <c r="S1907" s="23"/>
    </row>
    <row r="1908" ht="11.25">
      <c r="S1908" s="23"/>
    </row>
    <row r="1909" ht="11.25">
      <c r="S1909" s="23"/>
    </row>
    <row r="1910" ht="11.25">
      <c r="S1910" s="23"/>
    </row>
    <row r="1911" ht="11.25">
      <c r="S1911" s="23"/>
    </row>
    <row r="1912" ht="11.25">
      <c r="S1912" s="23"/>
    </row>
    <row r="1913" ht="11.25">
      <c r="S1913" s="23"/>
    </row>
    <row r="1914" ht="11.25">
      <c r="S1914" s="23"/>
    </row>
    <row r="1915" ht="11.25">
      <c r="S1915" s="23"/>
    </row>
    <row r="1916" ht="11.25">
      <c r="S1916" s="23"/>
    </row>
    <row r="1917" ht="11.25">
      <c r="S1917" s="23"/>
    </row>
    <row r="1918" ht="11.25">
      <c r="S1918" s="23"/>
    </row>
    <row r="1919" ht="11.25">
      <c r="S1919" s="23"/>
    </row>
    <row r="1920" ht="11.25">
      <c r="S1920" s="23"/>
    </row>
    <row r="1921" ht="11.25">
      <c r="S1921" s="23"/>
    </row>
    <row r="1922" ht="11.25">
      <c r="S1922" s="23"/>
    </row>
    <row r="1923" ht="11.25">
      <c r="S1923" s="23"/>
    </row>
    <row r="1924" ht="11.25">
      <c r="S1924" s="23"/>
    </row>
    <row r="1925" ht="11.25">
      <c r="S1925" s="23"/>
    </row>
    <row r="1926" ht="11.25">
      <c r="S1926" s="23"/>
    </row>
    <row r="1927" ht="11.25">
      <c r="S1927" s="23"/>
    </row>
    <row r="1928" ht="11.25">
      <c r="S1928" s="23"/>
    </row>
    <row r="1929" ht="11.25">
      <c r="S1929" s="23"/>
    </row>
    <row r="1930" ht="11.25">
      <c r="S1930" s="23"/>
    </row>
    <row r="1931" ht="11.25">
      <c r="S1931" s="23"/>
    </row>
    <row r="1932" ht="11.25">
      <c r="S1932" s="23"/>
    </row>
    <row r="1933" ht="11.25">
      <c r="S1933" s="23"/>
    </row>
    <row r="1934" ht="11.25">
      <c r="S1934" s="23"/>
    </row>
    <row r="1935" ht="11.25">
      <c r="S1935" s="23"/>
    </row>
    <row r="1936" ht="11.25">
      <c r="S1936" s="23"/>
    </row>
    <row r="1937" ht="11.25">
      <c r="S1937" s="23"/>
    </row>
    <row r="1938" ht="11.25">
      <c r="S1938" s="23"/>
    </row>
    <row r="1939" ht="11.25">
      <c r="S1939" s="23"/>
    </row>
    <row r="1940" ht="11.25">
      <c r="S1940" s="23"/>
    </row>
    <row r="1941" ht="11.25">
      <c r="S1941" s="23"/>
    </row>
    <row r="1942" ht="11.25">
      <c r="S1942" s="23"/>
    </row>
    <row r="1943" ht="11.25">
      <c r="S1943" s="23"/>
    </row>
    <row r="1944" ht="11.25">
      <c r="S1944" s="23"/>
    </row>
    <row r="1945" ht="11.25">
      <c r="S1945" s="23"/>
    </row>
    <row r="1946" ht="11.25">
      <c r="S1946" s="23"/>
    </row>
    <row r="1947" ht="11.25">
      <c r="S1947" s="23"/>
    </row>
    <row r="1948" ht="11.25">
      <c r="S1948" s="23"/>
    </row>
    <row r="1949" ht="11.25">
      <c r="S1949" s="23"/>
    </row>
    <row r="1950" ht="11.25">
      <c r="S1950" s="23"/>
    </row>
    <row r="1951" ht="11.25">
      <c r="S1951" s="23"/>
    </row>
    <row r="1952" ht="11.25">
      <c r="S1952" s="23"/>
    </row>
    <row r="1953" ht="11.25">
      <c r="S1953" s="23"/>
    </row>
    <row r="1954" ht="11.25">
      <c r="S1954" s="23"/>
    </row>
    <row r="1955" ht="11.25">
      <c r="S1955" s="23"/>
    </row>
    <row r="1956" ht="11.25">
      <c r="S1956" s="23"/>
    </row>
    <row r="1957" ht="11.25">
      <c r="S1957" s="23"/>
    </row>
    <row r="1958" ht="11.25">
      <c r="S1958" s="23"/>
    </row>
    <row r="1959" ht="11.25">
      <c r="S1959" s="23"/>
    </row>
    <row r="1960" ht="11.25">
      <c r="S1960" s="23"/>
    </row>
    <row r="1961" ht="11.25">
      <c r="S1961" s="23"/>
    </row>
    <row r="1962" ht="11.25">
      <c r="S1962" s="23"/>
    </row>
    <row r="1963" ht="11.25">
      <c r="S1963" s="23"/>
    </row>
    <row r="1964" ht="11.25">
      <c r="S1964" s="23"/>
    </row>
    <row r="1965" ht="11.25">
      <c r="S1965" s="23"/>
    </row>
    <row r="1966" ht="11.25">
      <c r="S1966" s="23"/>
    </row>
    <row r="1967" ht="11.25">
      <c r="S1967" s="23"/>
    </row>
    <row r="1968" ht="11.25">
      <c r="S1968" s="23"/>
    </row>
    <row r="1969" ht="11.25">
      <c r="S1969" s="23"/>
    </row>
    <row r="1970" ht="11.25">
      <c r="S1970" s="23"/>
    </row>
    <row r="1971" ht="11.25">
      <c r="S1971" s="23"/>
    </row>
    <row r="1972" ht="11.25">
      <c r="S1972" s="23"/>
    </row>
    <row r="1973" ht="11.25">
      <c r="S1973" s="23"/>
    </row>
    <row r="1974" ht="11.25">
      <c r="S1974" s="23"/>
    </row>
    <row r="1975" ht="11.25">
      <c r="S1975" s="23"/>
    </row>
    <row r="1976" ht="11.25">
      <c r="S1976" s="23"/>
    </row>
    <row r="1977" ht="11.25">
      <c r="S1977" s="23"/>
    </row>
    <row r="1978" ht="11.25">
      <c r="S1978" s="23"/>
    </row>
    <row r="1979" ht="11.25">
      <c r="S1979" s="23"/>
    </row>
    <row r="1980" ht="11.25">
      <c r="S1980" s="23"/>
    </row>
    <row r="1981" ht="11.25">
      <c r="S1981" s="23"/>
    </row>
    <row r="1982" ht="11.25">
      <c r="S1982" s="23"/>
    </row>
    <row r="1983" ht="11.25">
      <c r="S1983" s="23"/>
    </row>
    <row r="1984" ht="11.25">
      <c r="S1984" s="23"/>
    </row>
    <row r="1985" ht="11.25">
      <c r="S1985" s="23"/>
    </row>
    <row r="1986" ht="11.25">
      <c r="S1986" s="23"/>
    </row>
    <row r="1987" ht="11.25">
      <c r="S1987" s="23"/>
    </row>
    <row r="1988" ht="11.25">
      <c r="S1988" s="23"/>
    </row>
    <row r="1989" ht="11.25">
      <c r="S1989" s="23"/>
    </row>
    <row r="1990" ht="11.25">
      <c r="S1990" s="23"/>
    </row>
    <row r="1991" ht="11.25">
      <c r="S1991" s="23"/>
    </row>
    <row r="1992" ht="11.25">
      <c r="S1992" s="23"/>
    </row>
    <row r="1993" ht="11.25">
      <c r="S1993" s="23"/>
    </row>
    <row r="1994" ht="11.25">
      <c r="S1994" s="23"/>
    </row>
    <row r="1995" ht="11.25">
      <c r="S1995" s="23"/>
    </row>
    <row r="1996" ht="11.25">
      <c r="S1996" s="23"/>
    </row>
    <row r="1997" ht="11.25">
      <c r="S1997" s="23"/>
    </row>
    <row r="1998" ht="11.25">
      <c r="S1998" s="23"/>
    </row>
    <row r="1999" ht="11.25">
      <c r="S1999" s="23"/>
    </row>
    <row r="2000" ht="11.25">
      <c r="S2000" s="23"/>
    </row>
    <row r="2001" ht="11.25">
      <c r="S2001" s="23"/>
    </row>
    <row r="2002" ht="11.25">
      <c r="S2002" s="23"/>
    </row>
    <row r="2003" ht="11.25">
      <c r="S2003" s="23"/>
    </row>
    <row r="2004" ht="11.25">
      <c r="S2004" s="23"/>
    </row>
    <row r="2005" ht="11.25">
      <c r="S2005" s="23"/>
    </row>
    <row r="2006" ht="11.25">
      <c r="S2006" s="23"/>
    </row>
    <row r="2007" ht="11.25">
      <c r="S2007" s="23"/>
    </row>
    <row r="2008" ht="11.25">
      <c r="S2008" s="23"/>
    </row>
    <row r="2009" ht="11.25">
      <c r="S2009" s="23"/>
    </row>
    <row r="2010" ht="11.25">
      <c r="S2010" s="23"/>
    </row>
    <row r="2011" ht="11.25">
      <c r="S2011" s="23"/>
    </row>
    <row r="2012" ht="11.25">
      <c r="S2012" s="23"/>
    </row>
    <row r="2013" ht="11.25">
      <c r="S2013" s="23"/>
    </row>
    <row r="2014" ht="11.25">
      <c r="S2014" s="23"/>
    </row>
    <row r="2015" ht="11.25">
      <c r="S2015" s="23"/>
    </row>
    <row r="2016" ht="11.25">
      <c r="S2016" s="23"/>
    </row>
    <row r="2017" ht="11.25">
      <c r="S2017" s="23"/>
    </row>
    <row r="2018" ht="11.25">
      <c r="S2018" s="23"/>
    </row>
    <row r="2019" ht="11.25">
      <c r="S2019" s="23"/>
    </row>
    <row r="2020" ht="11.25">
      <c r="S2020" s="23"/>
    </row>
    <row r="2021" ht="11.25">
      <c r="S2021" s="23"/>
    </row>
    <row r="2022" ht="11.25">
      <c r="S2022" s="23"/>
    </row>
    <row r="2023" ht="11.25">
      <c r="S2023" s="23"/>
    </row>
    <row r="2024" ht="11.25">
      <c r="S2024" s="23"/>
    </row>
    <row r="2025" ht="11.25">
      <c r="S2025" s="23"/>
    </row>
    <row r="2026" ht="11.25">
      <c r="S2026" s="23"/>
    </row>
    <row r="2027" ht="11.25">
      <c r="S2027" s="23"/>
    </row>
    <row r="2028" ht="11.25">
      <c r="S2028" s="23"/>
    </row>
    <row r="2029" ht="11.25">
      <c r="S2029" s="23"/>
    </row>
    <row r="2030" ht="11.25">
      <c r="S2030" s="23"/>
    </row>
    <row r="2031" ht="11.25">
      <c r="S2031" s="23"/>
    </row>
    <row r="2032" ht="11.25">
      <c r="S2032" s="23"/>
    </row>
    <row r="2033" ht="11.25">
      <c r="S2033" s="23"/>
    </row>
    <row r="2034" ht="11.25">
      <c r="S2034" s="23"/>
    </row>
    <row r="2035" ht="11.25">
      <c r="S2035" s="23"/>
    </row>
    <row r="2036" ht="11.25">
      <c r="S2036" s="23"/>
    </row>
    <row r="2037" ht="11.25">
      <c r="S2037" s="23"/>
    </row>
    <row r="2038" ht="11.25">
      <c r="S2038" s="23"/>
    </row>
    <row r="2039" ht="11.25">
      <c r="S2039" s="23"/>
    </row>
    <row r="2040" ht="11.25">
      <c r="S2040" s="23"/>
    </row>
    <row r="2041" ht="11.25">
      <c r="S2041" s="23"/>
    </row>
    <row r="2042" ht="11.25">
      <c r="S2042" s="23"/>
    </row>
    <row r="2043" ht="11.25">
      <c r="S2043" s="23"/>
    </row>
    <row r="2044" ht="11.25">
      <c r="S2044" s="23"/>
    </row>
    <row r="2045" ht="11.25">
      <c r="S2045" s="23"/>
    </row>
    <row r="2046" ht="11.25">
      <c r="S2046" s="23"/>
    </row>
    <row r="2047" ht="11.25">
      <c r="S2047" s="23"/>
    </row>
    <row r="2048" ht="11.25">
      <c r="S2048" s="23"/>
    </row>
    <row r="2049" ht="11.25">
      <c r="S2049" s="23"/>
    </row>
    <row r="2050" ht="11.25">
      <c r="S2050" s="23"/>
    </row>
    <row r="2051" ht="11.25">
      <c r="S2051" s="23"/>
    </row>
    <row r="2052" ht="11.25">
      <c r="S2052" s="23"/>
    </row>
    <row r="2053" ht="11.25">
      <c r="S2053" s="23"/>
    </row>
    <row r="2054" ht="11.25">
      <c r="S2054" s="23"/>
    </row>
    <row r="2055" ht="11.25">
      <c r="S2055" s="23"/>
    </row>
    <row r="2056" ht="11.25">
      <c r="S2056" s="23"/>
    </row>
    <row r="2057" ht="11.25">
      <c r="S2057" s="23"/>
    </row>
    <row r="2058" ht="11.25">
      <c r="S2058" s="23"/>
    </row>
    <row r="2059" ht="11.25">
      <c r="S2059" s="23"/>
    </row>
    <row r="2060" ht="11.25">
      <c r="S2060" s="23"/>
    </row>
    <row r="2061" ht="11.25">
      <c r="S2061" s="23"/>
    </row>
    <row r="2062" ht="11.25">
      <c r="S2062" s="23"/>
    </row>
    <row r="2063" ht="11.25">
      <c r="S2063" s="23"/>
    </row>
    <row r="2064" ht="11.25">
      <c r="S2064" s="23"/>
    </row>
    <row r="2065" ht="11.25">
      <c r="S2065" s="23"/>
    </row>
    <row r="2066" ht="11.25">
      <c r="S2066" s="23"/>
    </row>
    <row r="2067" ht="11.25">
      <c r="S2067" s="23"/>
    </row>
    <row r="2068" ht="11.25">
      <c r="S2068" s="23"/>
    </row>
    <row r="2069" ht="11.25">
      <c r="S2069" s="23"/>
    </row>
    <row r="2070" ht="11.25">
      <c r="S2070" s="23"/>
    </row>
    <row r="2071" ht="11.25">
      <c r="S2071" s="23"/>
    </row>
    <row r="2072" ht="11.25">
      <c r="S2072" s="23"/>
    </row>
    <row r="2073" ht="11.25">
      <c r="S2073" s="23"/>
    </row>
    <row r="2074" ht="11.25">
      <c r="S2074" s="23"/>
    </row>
    <row r="2075" ht="11.25">
      <c r="S2075" s="23"/>
    </row>
    <row r="2076" ht="11.25">
      <c r="S2076" s="23"/>
    </row>
    <row r="2077" ht="11.25">
      <c r="S2077" s="23"/>
    </row>
    <row r="2078" ht="11.25">
      <c r="S2078" s="23"/>
    </row>
    <row r="2079" ht="11.25">
      <c r="S2079" s="23"/>
    </row>
    <row r="2080" ht="11.25">
      <c r="S2080" s="23"/>
    </row>
    <row r="2081" ht="11.25">
      <c r="S2081" s="23"/>
    </row>
    <row r="2082" ht="11.25">
      <c r="S2082" s="23"/>
    </row>
    <row r="2083" ht="11.25">
      <c r="S2083" s="23"/>
    </row>
    <row r="2084" ht="11.25">
      <c r="S2084" s="23"/>
    </row>
    <row r="2085" ht="11.25">
      <c r="S2085" s="23"/>
    </row>
    <row r="2086" ht="11.25">
      <c r="S2086" s="23"/>
    </row>
    <row r="2087" ht="11.25">
      <c r="S2087" s="23"/>
    </row>
    <row r="2088" ht="11.25">
      <c r="S2088" s="23"/>
    </row>
    <row r="2089" ht="11.25">
      <c r="S2089" s="23"/>
    </row>
    <row r="2090" ht="11.25">
      <c r="S2090" s="23"/>
    </row>
    <row r="2091" ht="11.25">
      <c r="S2091" s="23"/>
    </row>
    <row r="2092" ht="11.25">
      <c r="S2092" s="23"/>
    </row>
    <row r="2093" ht="11.25">
      <c r="S2093" s="23"/>
    </row>
    <row r="2094" ht="11.25">
      <c r="S2094" s="23"/>
    </row>
    <row r="2095" ht="11.25">
      <c r="S2095" s="23"/>
    </row>
    <row r="2096" ht="11.25">
      <c r="S2096" s="23"/>
    </row>
    <row r="2097" ht="11.25">
      <c r="S2097" s="23"/>
    </row>
    <row r="2098" ht="11.25">
      <c r="S2098" s="23"/>
    </row>
    <row r="2099" ht="11.25">
      <c r="S2099" s="23"/>
    </row>
    <row r="2100" ht="11.25">
      <c r="S2100" s="23"/>
    </row>
    <row r="2101" ht="11.25">
      <c r="S2101" s="23"/>
    </row>
    <row r="2102" ht="11.25">
      <c r="S2102" s="23"/>
    </row>
    <row r="2103" ht="11.25">
      <c r="S2103" s="23"/>
    </row>
    <row r="2104" ht="11.25">
      <c r="S2104" s="23"/>
    </row>
    <row r="2105" ht="11.25">
      <c r="S2105" s="23"/>
    </row>
    <row r="2106" ht="11.25">
      <c r="S2106" s="23"/>
    </row>
    <row r="2107" ht="11.25">
      <c r="S2107" s="23"/>
    </row>
    <row r="2108" ht="11.25">
      <c r="S2108" s="23"/>
    </row>
    <row r="2109" ht="11.25">
      <c r="S2109" s="23"/>
    </row>
    <row r="2110" ht="11.25">
      <c r="S2110" s="23"/>
    </row>
    <row r="2111" ht="11.25">
      <c r="S2111" s="23"/>
    </row>
    <row r="2112" ht="11.25">
      <c r="S2112" s="23"/>
    </row>
    <row r="2113" ht="11.25">
      <c r="S2113" s="23"/>
    </row>
    <row r="2114" ht="11.25">
      <c r="S2114" s="23"/>
    </row>
    <row r="2115" ht="11.25">
      <c r="S2115" s="23"/>
    </row>
    <row r="2116" ht="11.25">
      <c r="S2116" s="23"/>
    </row>
    <row r="2117" ht="11.25">
      <c r="S2117" s="23"/>
    </row>
    <row r="2118" ht="11.25">
      <c r="S2118" s="23"/>
    </row>
    <row r="2119" ht="11.25">
      <c r="S2119" s="23"/>
    </row>
    <row r="2120" ht="11.25">
      <c r="S2120" s="23"/>
    </row>
    <row r="2121" ht="11.25">
      <c r="S2121" s="23"/>
    </row>
    <row r="2122" ht="11.25">
      <c r="S2122" s="23"/>
    </row>
    <row r="2123" ht="11.25">
      <c r="S2123" s="23"/>
    </row>
    <row r="2124" ht="11.25">
      <c r="S2124" s="23"/>
    </row>
    <row r="2125" ht="11.25">
      <c r="S2125" s="23"/>
    </row>
    <row r="2126" ht="11.25">
      <c r="S2126" s="23"/>
    </row>
    <row r="2127" ht="11.25">
      <c r="S2127" s="23"/>
    </row>
    <row r="2128" ht="11.25">
      <c r="S2128" s="23"/>
    </row>
    <row r="2129" ht="11.25">
      <c r="S2129" s="23"/>
    </row>
    <row r="2130" ht="11.25">
      <c r="S2130" s="23"/>
    </row>
    <row r="2131" ht="11.25">
      <c r="S2131" s="23"/>
    </row>
    <row r="2132" ht="11.25">
      <c r="S2132" s="23"/>
    </row>
    <row r="2133" ht="11.25">
      <c r="S2133" s="23"/>
    </row>
    <row r="2134" ht="11.25">
      <c r="S2134" s="23"/>
    </row>
    <row r="2135" ht="11.25">
      <c r="S2135" s="23"/>
    </row>
    <row r="2136" ht="11.25">
      <c r="S2136" s="23"/>
    </row>
    <row r="2137" ht="11.25">
      <c r="S2137" s="23"/>
    </row>
    <row r="2138" ht="11.25">
      <c r="S2138" s="23"/>
    </row>
    <row r="2139" ht="11.25">
      <c r="S2139" s="23"/>
    </row>
    <row r="2140" ht="11.25">
      <c r="S2140" s="23"/>
    </row>
    <row r="2141" ht="11.25">
      <c r="S2141" s="23"/>
    </row>
    <row r="2142" ht="11.25">
      <c r="S2142" s="23"/>
    </row>
    <row r="2143" ht="11.25">
      <c r="S2143" s="23"/>
    </row>
    <row r="2144" ht="11.25">
      <c r="S2144" s="23"/>
    </row>
    <row r="2145" ht="11.25">
      <c r="S2145" s="23"/>
    </row>
    <row r="2146" ht="11.25">
      <c r="S2146" s="23"/>
    </row>
    <row r="2147" ht="11.25">
      <c r="S2147" s="23"/>
    </row>
    <row r="2148" ht="11.25">
      <c r="S2148" s="23"/>
    </row>
    <row r="2149" ht="11.25">
      <c r="S2149" s="23"/>
    </row>
    <row r="2150" ht="11.25">
      <c r="S2150" s="23"/>
    </row>
    <row r="2151" ht="11.25">
      <c r="S2151" s="23"/>
    </row>
    <row r="2152" ht="11.25">
      <c r="S2152" s="23"/>
    </row>
    <row r="2153" ht="11.25">
      <c r="S2153" s="23"/>
    </row>
    <row r="2154" ht="11.25">
      <c r="S2154" s="23"/>
    </row>
    <row r="2155" ht="11.25">
      <c r="S2155" s="23"/>
    </row>
    <row r="2156" ht="11.25">
      <c r="S2156" s="23"/>
    </row>
    <row r="2157" ht="11.25">
      <c r="S2157" s="23"/>
    </row>
    <row r="2158" ht="11.25">
      <c r="S2158" s="23"/>
    </row>
    <row r="2159" ht="11.25">
      <c r="S2159" s="23"/>
    </row>
    <row r="2160" ht="11.25">
      <c r="S2160" s="23"/>
    </row>
    <row r="2161" ht="11.25">
      <c r="S2161" s="23"/>
    </row>
    <row r="2162" ht="11.25">
      <c r="S2162" s="23"/>
    </row>
    <row r="2163" ht="11.25">
      <c r="S2163" s="23"/>
    </row>
    <row r="2164" ht="11.25">
      <c r="S2164" s="23"/>
    </row>
    <row r="2165" ht="11.25">
      <c r="S2165" s="23"/>
    </row>
    <row r="2166" ht="11.25">
      <c r="S2166" s="23"/>
    </row>
    <row r="2167" ht="11.25">
      <c r="S2167" s="23"/>
    </row>
    <row r="2168" ht="11.25">
      <c r="S2168" s="23"/>
    </row>
    <row r="2169" ht="11.25">
      <c r="S2169" s="23"/>
    </row>
    <row r="2170" ht="11.25">
      <c r="S2170" s="23"/>
    </row>
    <row r="2171" ht="11.25">
      <c r="S2171" s="23"/>
    </row>
    <row r="2172" ht="11.25">
      <c r="S2172" s="23"/>
    </row>
    <row r="2173" ht="11.25">
      <c r="S2173" s="23"/>
    </row>
    <row r="2174" ht="11.25">
      <c r="S2174" s="23"/>
    </row>
    <row r="2175" ht="11.25">
      <c r="S2175" s="23"/>
    </row>
    <row r="2176" ht="11.25">
      <c r="S2176" s="23"/>
    </row>
    <row r="2177" ht="11.25">
      <c r="S2177" s="23"/>
    </row>
    <row r="2178" ht="11.25">
      <c r="S2178" s="23"/>
    </row>
    <row r="2179" ht="11.25">
      <c r="S2179" s="23"/>
    </row>
    <row r="2180" ht="11.25">
      <c r="S2180" s="23"/>
    </row>
    <row r="2181" ht="11.25">
      <c r="S2181" s="23"/>
    </row>
    <row r="2182" ht="11.25">
      <c r="S2182" s="23"/>
    </row>
    <row r="2183" ht="11.25">
      <c r="S2183" s="23"/>
    </row>
    <row r="2184" ht="11.25">
      <c r="S2184" s="23"/>
    </row>
    <row r="2185" ht="11.25">
      <c r="S2185" s="23"/>
    </row>
    <row r="2186" ht="11.25">
      <c r="S2186" s="23"/>
    </row>
    <row r="2187" ht="11.25">
      <c r="S2187" s="23"/>
    </row>
    <row r="2188" ht="11.25">
      <c r="S2188" s="23"/>
    </row>
    <row r="2189" ht="11.25">
      <c r="S2189" s="23"/>
    </row>
    <row r="2190" ht="11.25">
      <c r="S2190" s="23"/>
    </row>
    <row r="2191" ht="11.25">
      <c r="S2191" s="23"/>
    </row>
    <row r="2192" ht="11.25">
      <c r="S2192" s="23"/>
    </row>
    <row r="2193" ht="11.25">
      <c r="S2193" s="23"/>
    </row>
    <row r="2194" ht="11.25">
      <c r="S2194" s="23"/>
    </row>
    <row r="2195" ht="11.25">
      <c r="S2195" s="23"/>
    </row>
    <row r="2196" ht="11.25">
      <c r="S2196" s="23"/>
    </row>
    <row r="2197" ht="11.25">
      <c r="S2197" s="23"/>
    </row>
    <row r="2198" ht="11.25">
      <c r="S2198" s="23"/>
    </row>
    <row r="2199" ht="11.25">
      <c r="S2199" s="23"/>
    </row>
    <row r="2200" ht="11.25">
      <c r="S2200" s="23"/>
    </row>
    <row r="2201" ht="11.25">
      <c r="S2201" s="23"/>
    </row>
    <row r="2202" ht="11.25">
      <c r="S2202" s="23"/>
    </row>
    <row r="2203" ht="11.25">
      <c r="S2203" s="23"/>
    </row>
    <row r="2204" ht="11.25">
      <c r="S2204" s="23"/>
    </row>
    <row r="2205" ht="11.25">
      <c r="S2205" s="23"/>
    </row>
    <row r="2206" ht="11.25">
      <c r="S2206" s="23"/>
    </row>
    <row r="2207" ht="11.25">
      <c r="S2207" s="23"/>
    </row>
    <row r="2208" ht="11.25">
      <c r="S2208" s="23"/>
    </row>
    <row r="2209" ht="11.25">
      <c r="S2209" s="23"/>
    </row>
    <row r="2210" ht="11.25">
      <c r="S2210" s="23"/>
    </row>
    <row r="2211" ht="11.25">
      <c r="S2211" s="23"/>
    </row>
    <row r="2212" ht="11.25">
      <c r="S2212" s="23"/>
    </row>
    <row r="2213" ht="11.25">
      <c r="S2213" s="23"/>
    </row>
    <row r="2214" ht="11.25">
      <c r="S2214" s="23"/>
    </row>
    <row r="2215" ht="11.25">
      <c r="S2215" s="23"/>
    </row>
    <row r="2216" ht="11.25">
      <c r="S2216" s="23"/>
    </row>
    <row r="2217" ht="11.25">
      <c r="S2217" s="23"/>
    </row>
    <row r="2218" ht="11.25">
      <c r="S2218" s="23"/>
    </row>
    <row r="2219" ht="11.25">
      <c r="S2219" s="23"/>
    </row>
    <row r="2220" ht="11.25">
      <c r="S2220" s="23"/>
    </row>
    <row r="2221" ht="11.25">
      <c r="S2221" s="23"/>
    </row>
    <row r="2222" ht="11.25">
      <c r="S2222" s="23"/>
    </row>
    <row r="2223" ht="11.25">
      <c r="S2223" s="23"/>
    </row>
    <row r="2224" ht="11.25">
      <c r="S2224" s="23"/>
    </row>
    <row r="2225" ht="11.25">
      <c r="S2225" s="23"/>
    </row>
    <row r="2226" ht="11.25">
      <c r="S2226" s="23"/>
    </row>
    <row r="2227" ht="11.25">
      <c r="S2227" s="23"/>
    </row>
    <row r="2228" ht="11.25">
      <c r="S2228" s="23"/>
    </row>
    <row r="2229" ht="11.25">
      <c r="S2229" s="23"/>
    </row>
    <row r="2230" ht="11.25">
      <c r="S2230" s="23"/>
    </row>
    <row r="2231" ht="11.25">
      <c r="S2231" s="23"/>
    </row>
    <row r="2232" ht="11.25">
      <c r="S2232" s="23"/>
    </row>
    <row r="2233" ht="11.25">
      <c r="S2233" s="23"/>
    </row>
    <row r="2234" ht="11.25">
      <c r="S2234" s="23"/>
    </row>
    <row r="2235" ht="11.25">
      <c r="S2235" s="23"/>
    </row>
    <row r="2236" ht="11.25">
      <c r="S2236" s="23"/>
    </row>
    <row r="2237" ht="11.25">
      <c r="S2237" s="23"/>
    </row>
    <row r="2238" ht="11.25">
      <c r="S2238" s="23"/>
    </row>
    <row r="2239" ht="11.25">
      <c r="S2239" s="23"/>
    </row>
    <row r="2240" ht="11.25">
      <c r="S2240" s="23"/>
    </row>
    <row r="2241" ht="11.25">
      <c r="S2241" s="23"/>
    </row>
    <row r="2242" ht="11.25">
      <c r="S2242" s="23"/>
    </row>
    <row r="2243" ht="11.25">
      <c r="S2243" s="23"/>
    </row>
    <row r="2244" ht="11.25">
      <c r="S2244" s="23"/>
    </row>
    <row r="2245" ht="11.25">
      <c r="S2245" s="23"/>
    </row>
    <row r="2246" ht="11.25">
      <c r="S2246" s="23"/>
    </row>
    <row r="2247" ht="11.25">
      <c r="S2247" s="23"/>
    </row>
    <row r="2248" ht="11.25">
      <c r="S2248" s="23"/>
    </row>
    <row r="2249" ht="11.25">
      <c r="S2249" s="23"/>
    </row>
    <row r="2250" ht="11.25">
      <c r="S2250" s="23"/>
    </row>
    <row r="2251" ht="11.25">
      <c r="S2251" s="23"/>
    </row>
    <row r="2252" ht="11.25">
      <c r="S2252" s="23"/>
    </row>
    <row r="2253" ht="11.25">
      <c r="S2253" s="23"/>
    </row>
    <row r="2254" ht="11.25">
      <c r="S2254" s="23"/>
    </row>
    <row r="2255" ht="11.25">
      <c r="S2255" s="23"/>
    </row>
    <row r="2256" ht="11.25">
      <c r="S2256" s="23"/>
    </row>
    <row r="2257" ht="11.25">
      <c r="S2257" s="23"/>
    </row>
    <row r="2258" ht="11.25">
      <c r="S2258" s="23"/>
    </row>
    <row r="2259" ht="11.25">
      <c r="S2259" s="23"/>
    </row>
    <row r="2260" ht="11.25">
      <c r="S2260" s="23"/>
    </row>
    <row r="2261" ht="11.25">
      <c r="S2261" s="23"/>
    </row>
    <row r="2262" ht="11.25">
      <c r="S2262" s="23"/>
    </row>
    <row r="2263" ht="11.25">
      <c r="S2263" s="23"/>
    </row>
    <row r="2264" ht="11.25">
      <c r="S2264" s="23"/>
    </row>
    <row r="2265" ht="11.25">
      <c r="S2265" s="23"/>
    </row>
    <row r="2266" ht="11.25">
      <c r="S2266" s="23"/>
    </row>
    <row r="2267" ht="11.25">
      <c r="S2267" s="23"/>
    </row>
    <row r="2268" ht="11.25">
      <c r="S2268" s="23"/>
    </row>
    <row r="2269" ht="11.25">
      <c r="S2269" s="23"/>
    </row>
    <row r="2270" ht="11.25">
      <c r="S2270" s="23"/>
    </row>
    <row r="2271" ht="11.25">
      <c r="S2271" s="23"/>
    </row>
    <row r="2272" ht="11.25">
      <c r="S2272" s="23"/>
    </row>
    <row r="2273" ht="11.25">
      <c r="S2273" s="23"/>
    </row>
    <row r="2274" ht="11.25">
      <c r="S2274" s="23"/>
    </row>
    <row r="2275" ht="11.25">
      <c r="S2275" s="23"/>
    </row>
    <row r="2276" ht="11.25">
      <c r="S2276" s="23"/>
    </row>
    <row r="2277" ht="11.25">
      <c r="S2277" s="23"/>
    </row>
    <row r="2278" ht="11.25">
      <c r="S2278" s="23"/>
    </row>
    <row r="2279" ht="11.25">
      <c r="S2279" s="23"/>
    </row>
    <row r="2280" ht="11.25">
      <c r="S2280" s="23"/>
    </row>
    <row r="2281" ht="11.25">
      <c r="S2281" s="23"/>
    </row>
    <row r="2282" ht="11.25">
      <c r="S2282" s="23"/>
    </row>
    <row r="2283" ht="11.25">
      <c r="S2283" s="23"/>
    </row>
    <row r="2284" ht="11.25">
      <c r="S2284" s="23"/>
    </row>
    <row r="2285" ht="11.25">
      <c r="S2285" s="23"/>
    </row>
    <row r="2286" ht="11.25">
      <c r="S2286" s="23"/>
    </row>
    <row r="2287" ht="11.25">
      <c r="S2287" s="23"/>
    </row>
    <row r="2288" ht="11.25">
      <c r="S2288" s="23"/>
    </row>
    <row r="2289" ht="11.25">
      <c r="S2289" s="23"/>
    </row>
    <row r="2290" ht="11.25">
      <c r="S2290" s="23"/>
    </row>
    <row r="2291" ht="11.25">
      <c r="S2291" s="23"/>
    </row>
    <row r="2292" ht="11.25">
      <c r="S2292" s="23"/>
    </row>
    <row r="2293" ht="11.25">
      <c r="S2293" s="23"/>
    </row>
    <row r="2294" ht="11.25">
      <c r="S2294" s="23"/>
    </row>
    <row r="2295" ht="11.25">
      <c r="S2295" s="23"/>
    </row>
    <row r="2296" ht="11.25">
      <c r="S2296" s="23"/>
    </row>
    <row r="2297" ht="11.25">
      <c r="S2297" s="23"/>
    </row>
    <row r="2298" ht="11.25">
      <c r="S2298" s="23"/>
    </row>
    <row r="2299" ht="11.25">
      <c r="S2299" s="23"/>
    </row>
    <row r="2300" ht="11.25">
      <c r="S2300" s="23"/>
    </row>
    <row r="2301" ht="11.25">
      <c r="S2301" s="23"/>
    </row>
    <row r="2302" ht="11.25">
      <c r="S2302" s="23"/>
    </row>
    <row r="2303" ht="11.25">
      <c r="S2303" s="23"/>
    </row>
    <row r="2304" ht="11.25">
      <c r="S2304" s="23"/>
    </row>
    <row r="2305" ht="11.25">
      <c r="S2305" s="23"/>
    </row>
    <row r="2306" ht="11.25">
      <c r="S2306" s="23"/>
    </row>
    <row r="2307" ht="11.25">
      <c r="S2307" s="23"/>
    </row>
    <row r="2308" ht="11.25">
      <c r="S2308" s="23"/>
    </row>
    <row r="2309" ht="11.25">
      <c r="S2309" s="23"/>
    </row>
    <row r="2310" ht="11.25">
      <c r="S2310" s="23"/>
    </row>
    <row r="2311" ht="11.25">
      <c r="S2311" s="23"/>
    </row>
    <row r="2312" ht="11.25">
      <c r="S2312" s="23"/>
    </row>
    <row r="2313" ht="11.25">
      <c r="S2313" s="23"/>
    </row>
    <row r="2314" ht="11.25">
      <c r="S2314" s="23"/>
    </row>
    <row r="2315" ht="11.25">
      <c r="S2315" s="23"/>
    </row>
    <row r="2316" ht="11.25">
      <c r="S2316" s="23"/>
    </row>
    <row r="2317" ht="11.25">
      <c r="S2317" s="23"/>
    </row>
    <row r="2318" ht="11.25">
      <c r="S2318" s="23"/>
    </row>
    <row r="2319" ht="11.25">
      <c r="S2319" s="23"/>
    </row>
    <row r="2320" ht="11.25">
      <c r="S2320" s="23"/>
    </row>
    <row r="2321" ht="11.25">
      <c r="S2321" s="23"/>
    </row>
    <row r="2322" ht="11.25">
      <c r="S2322" s="23"/>
    </row>
    <row r="2323" ht="11.25">
      <c r="S2323" s="23"/>
    </row>
    <row r="2324" ht="11.25">
      <c r="S2324" s="23"/>
    </row>
    <row r="2325" ht="11.25">
      <c r="S2325" s="23"/>
    </row>
    <row r="2326" ht="11.25">
      <c r="S2326" s="23"/>
    </row>
    <row r="2327" ht="11.25">
      <c r="S2327" s="23"/>
    </row>
    <row r="2328" ht="11.25">
      <c r="S2328" s="23"/>
    </row>
    <row r="2329" ht="11.25">
      <c r="S2329" s="23"/>
    </row>
    <row r="2330" ht="11.25">
      <c r="S2330" s="23"/>
    </row>
    <row r="2331" ht="11.25">
      <c r="S2331" s="23"/>
    </row>
    <row r="2332" ht="11.25">
      <c r="S2332" s="23"/>
    </row>
    <row r="2333" ht="11.25">
      <c r="S2333" s="23"/>
    </row>
    <row r="2334" ht="11.25">
      <c r="S2334" s="23"/>
    </row>
    <row r="2335" ht="11.25">
      <c r="S2335" s="23"/>
    </row>
    <row r="2336" ht="11.25">
      <c r="S2336" s="23"/>
    </row>
    <row r="2337" ht="11.25">
      <c r="S2337" s="23"/>
    </row>
    <row r="2338" ht="11.25">
      <c r="S2338" s="23"/>
    </row>
    <row r="2339" ht="11.25">
      <c r="S2339" s="23"/>
    </row>
    <row r="2340" ht="11.25">
      <c r="S2340" s="23"/>
    </row>
    <row r="2341" ht="11.25">
      <c r="S2341" s="23"/>
    </row>
    <row r="2342" ht="11.25">
      <c r="S2342" s="23"/>
    </row>
    <row r="2343" ht="11.25">
      <c r="S2343" s="23"/>
    </row>
    <row r="2344" ht="11.25">
      <c r="S2344" s="23"/>
    </row>
  </sheetData>
  <autoFilter ref="A7:U125"/>
  <mergeCells count="76">
    <mergeCell ref="S118:T118"/>
    <mergeCell ref="S119:T119"/>
    <mergeCell ref="S123:T123"/>
    <mergeCell ref="S65:T65"/>
    <mergeCell ref="S78:T78"/>
    <mergeCell ref="S95:T95"/>
    <mergeCell ref="S110:T110"/>
    <mergeCell ref="S112:T112"/>
    <mergeCell ref="S113:T113"/>
    <mergeCell ref="S115:T115"/>
    <mergeCell ref="S116:T116"/>
    <mergeCell ref="S82:T82"/>
    <mergeCell ref="S83:T83"/>
    <mergeCell ref="S96:T96"/>
    <mergeCell ref="S111:T111"/>
    <mergeCell ref="S39:T39"/>
    <mergeCell ref="S40:T40"/>
    <mergeCell ref="S41:T41"/>
    <mergeCell ref="S79:T79"/>
    <mergeCell ref="C50:K50"/>
    <mergeCell ref="S30:T30"/>
    <mergeCell ref="S62:T62"/>
    <mergeCell ref="S29:T29"/>
    <mergeCell ref="S43:T43"/>
    <mergeCell ref="S32:T32"/>
    <mergeCell ref="S42:T42"/>
    <mergeCell ref="S35:T35"/>
    <mergeCell ref="S37:T37"/>
    <mergeCell ref="S38:T38"/>
    <mergeCell ref="A100:B104"/>
    <mergeCell ref="C104:K104"/>
    <mergeCell ref="A87:B91"/>
    <mergeCell ref="C87:K87"/>
    <mergeCell ref="C91:K91"/>
    <mergeCell ref="A99:K99"/>
    <mergeCell ref="C100:K100"/>
    <mergeCell ref="A9:B13"/>
    <mergeCell ref="S14:T14"/>
    <mergeCell ref="C57:K57"/>
    <mergeCell ref="S17:T17"/>
    <mergeCell ref="S21:T21"/>
    <mergeCell ref="S31:T31"/>
    <mergeCell ref="C46:K46"/>
    <mergeCell ref="S16:T16"/>
    <mergeCell ref="A57:B61"/>
    <mergeCell ref="C61:K61"/>
    <mergeCell ref="A46:B50"/>
    <mergeCell ref="S15:T15"/>
    <mergeCell ref="S97:T97"/>
    <mergeCell ref="S63:T63"/>
    <mergeCell ref="A86:K86"/>
    <mergeCell ref="A69:B73"/>
    <mergeCell ref="A68:L68"/>
    <mergeCell ref="S18:T18"/>
    <mergeCell ref="C69:K69"/>
    <mergeCell ref="A56:L56"/>
    <mergeCell ref="S64:T64"/>
    <mergeCell ref="S75:T75"/>
    <mergeCell ref="A1:T1"/>
    <mergeCell ref="S54:T54"/>
    <mergeCell ref="C8:L8"/>
    <mergeCell ref="A23:L23"/>
    <mergeCell ref="A45:L45"/>
    <mergeCell ref="A24:B28"/>
    <mergeCell ref="C24:K24"/>
    <mergeCell ref="C28:K28"/>
    <mergeCell ref="S76:T76"/>
    <mergeCell ref="S77:T77"/>
    <mergeCell ref="S105:T105"/>
    <mergeCell ref="S51:T51"/>
    <mergeCell ref="S52:T52"/>
    <mergeCell ref="S53:T53"/>
    <mergeCell ref="S84:T84"/>
    <mergeCell ref="S92:T92"/>
    <mergeCell ref="S66:T66"/>
    <mergeCell ref="S74:T74"/>
  </mergeCells>
  <printOptions horizontalCentered="1"/>
  <pageMargins left="0.05" right="0.15748031496062992" top="0.2362204724409449" bottom="0.2362204724409449" header="0.15748031496062992" footer="0.15748031496062992"/>
  <pageSetup fitToHeight="3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2007-05-23T12:02:14Z</cp:lastPrinted>
  <dcterms:created xsi:type="dcterms:W3CDTF">2005-04-28T08:10:49Z</dcterms:created>
  <dcterms:modified xsi:type="dcterms:W3CDTF">2008-10-20T12:53:26Z</dcterms:modified>
  <cp:category/>
  <cp:version/>
  <cp:contentType/>
  <cp:contentStatus/>
</cp:coreProperties>
</file>