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activeTab="0"/>
  </bookViews>
  <sheets>
    <sheet name="Santeramo" sheetId="1" r:id="rId1"/>
  </sheets>
  <definedNames>
    <definedName name="_xlnm.Print_Area" localSheetId="0">'Santeramo'!$A$1:$L$30</definedName>
  </definedNames>
  <calcPr fullCalcOnLoad="1"/>
</workbook>
</file>

<file path=xl/sharedStrings.xml><?xml version="1.0" encoding="utf-8"?>
<sst xmlns="http://schemas.openxmlformats.org/spreadsheetml/2006/main" count="64" uniqueCount="48">
  <si>
    <t>Totale</t>
  </si>
  <si>
    <t>Costi Interni</t>
  </si>
  <si>
    <t>Costi Hardware</t>
  </si>
  <si>
    <t>Costi Software:</t>
  </si>
  <si>
    <t>Costi di Consulenza</t>
  </si>
  <si>
    <t>TOTALE</t>
  </si>
  <si>
    <t>Costi telematici</t>
  </si>
  <si>
    <t xml:space="preserve">Altro </t>
  </si>
  <si>
    <t>COSTI OPERAZIONI E ATTIVITA' PROGETTO ESECUTIVO</t>
  </si>
  <si>
    <t>ATTIVITA'</t>
  </si>
  <si>
    <t>Personale</t>
  </si>
  <si>
    <t>Generali</t>
  </si>
  <si>
    <t>HW</t>
  </si>
  <si>
    <t>SW</t>
  </si>
  <si>
    <t>Consul.</t>
  </si>
  <si>
    <t>Promozione</t>
  </si>
  <si>
    <t>Altro</t>
  </si>
  <si>
    <t>TOTALE PROGETTO</t>
  </si>
  <si>
    <t>MAX</t>
  </si>
  <si>
    <t>Spese generali</t>
  </si>
  <si>
    <t>Infrastrutture materiali</t>
  </si>
  <si>
    <t>VOCE DI COSTO</t>
  </si>
  <si>
    <t>COSTO IN PROG. ESECUTIVO</t>
  </si>
  <si>
    <t>% SUL TOTALE</t>
  </si>
  <si>
    <t>OK</t>
  </si>
  <si>
    <t>VERIF. LIMITI SUL TOTALE</t>
  </si>
  <si>
    <t>%</t>
  </si>
  <si>
    <t xml:space="preserve"> </t>
  </si>
  <si>
    <t>MISURA 6.2</t>
  </si>
  <si>
    <t>COFINANZIAMENTO COMUNI</t>
  </si>
  <si>
    <t>ALTRE FONTI</t>
  </si>
  <si>
    <t>Connet.</t>
  </si>
  <si>
    <t>Infr. Mater.</t>
  </si>
  <si>
    <t>CONTR.</t>
  </si>
  <si>
    <t>Programme management e monitoraggio</t>
  </si>
  <si>
    <t>Progettazione esecutiva</t>
  </si>
  <si>
    <t>Realizzazione Centro Servizi</t>
  </si>
  <si>
    <t>Sportello impresa multicanale e Piattaforma interoperabilità</t>
  </si>
  <si>
    <t>Sistema Informativo di Marketing e georeferenziazione base dati</t>
  </si>
  <si>
    <t>Promozione e comunicazione</t>
  </si>
  <si>
    <t>Collaudo</t>
  </si>
  <si>
    <t>Avvio in esercizio</t>
  </si>
  <si>
    <t xml:space="preserve">S.I.M. MURGIA </t>
  </si>
  <si>
    <t>TOTALE IN DEFINITIVO</t>
  </si>
  <si>
    <t>TOTALE RIMODULATO</t>
  </si>
  <si>
    <t>Totale Progetto in Definitivo</t>
  </si>
  <si>
    <t>Totale Progetto Rimodulato</t>
  </si>
  <si>
    <t>???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</si>
</sst>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* #,##0_-;\-* #,##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#,##0\ [$€-1];[Red]\-#,##0\ [$€-1]"/>
    <numFmt numFmtId="176" formatCode="0.0%"/>
    <numFmt numFmtId="177" formatCode="#,##0.0"/>
    <numFmt numFmtId="178" formatCode="&quot;€&quot;\ #,##0"/>
    <numFmt numFmtId="179" formatCode="_-* #,##0.0_-;\-* #,##0.0_-;_-* &quot;-&quot;??_-;_-@_-"/>
    <numFmt numFmtId="180" formatCode="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/>
    </xf>
    <xf numFmtId="17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1" fontId="2" fillId="0" borderId="0" xfId="18" applyNumberFormat="1" applyFont="1" applyAlignment="1">
      <alignment wrapText="1"/>
    </xf>
    <xf numFmtId="171" fontId="3" fillId="0" borderId="0" xfId="18" applyNumberFormat="1" applyFont="1" applyAlignment="1">
      <alignment/>
    </xf>
    <xf numFmtId="171" fontId="3" fillId="0" borderId="0" xfId="18" applyNumberFormat="1" applyFont="1" applyAlignment="1">
      <alignment wrapText="1"/>
    </xf>
    <xf numFmtId="43" fontId="3" fillId="0" borderId="0" xfId="18" applyNumberFormat="1" applyFont="1" applyAlignment="1">
      <alignment/>
    </xf>
    <xf numFmtId="171" fontId="3" fillId="0" borderId="0" xfId="18" applyNumberFormat="1" applyFont="1" applyFill="1" applyBorder="1" applyAlignment="1">
      <alignment/>
    </xf>
    <xf numFmtId="171" fontId="3" fillId="0" borderId="0" xfId="18" applyNumberFormat="1" applyFont="1" applyFill="1" applyAlignment="1">
      <alignment/>
    </xf>
    <xf numFmtId="171" fontId="2" fillId="0" borderId="0" xfId="18" applyNumberFormat="1" applyFont="1" applyFill="1" applyAlignment="1">
      <alignment/>
    </xf>
    <xf numFmtId="171" fontId="2" fillId="0" borderId="0" xfId="18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horizontal="center" vertical="top" wrapText="1"/>
    </xf>
    <xf numFmtId="171" fontId="5" fillId="3" borderId="1" xfId="18" applyNumberFormat="1" applyFont="1" applyFill="1" applyBorder="1" applyAlignment="1">
      <alignment wrapText="1"/>
    </xf>
    <xf numFmtId="3" fontId="5" fillId="3" borderId="1" xfId="18" applyNumberFormat="1" applyFont="1" applyFill="1" applyBorder="1" applyAlignment="1">
      <alignment horizontal="center" wrapText="1"/>
    </xf>
    <xf numFmtId="3" fontId="2" fillId="3" borderId="1" xfId="18" applyNumberFormat="1" applyFont="1" applyFill="1" applyBorder="1" applyAlignment="1">
      <alignment horizontal="center" wrapText="1"/>
    </xf>
    <xf numFmtId="3" fontId="2" fillId="3" borderId="1" xfId="18" applyNumberFormat="1" applyFont="1" applyFill="1" applyBorder="1" applyAlignment="1">
      <alignment wrapText="1"/>
    </xf>
    <xf numFmtId="3" fontId="2" fillId="3" borderId="0" xfId="18" applyNumberFormat="1" applyFont="1" applyFill="1" applyAlignment="1">
      <alignment/>
    </xf>
    <xf numFmtId="171" fontId="6" fillId="0" borderId="0" xfId="18" applyNumberFormat="1" applyFont="1" applyBorder="1" applyAlignment="1">
      <alignment wrapText="1"/>
    </xf>
    <xf numFmtId="3" fontId="2" fillId="0" borderId="0" xfId="18" applyNumberFormat="1" applyFont="1" applyFill="1" applyBorder="1" applyAlignment="1">
      <alignment/>
    </xf>
    <xf numFmtId="3" fontId="2" fillId="0" borderId="0" xfId="18" applyNumberFormat="1" applyFont="1" applyFill="1" applyAlignment="1">
      <alignment/>
    </xf>
    <xf numFmtId="171" fontId="2" fillId="4" borderId="0" xfId="18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2" xfId="0" applyFont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/>
    </xf>
    <xf numFmtId="176" fontId="3" fillId="0" borderId="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176" fontId="6" fillId="0" borderId="3" xfId="18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/>
    </xf>
    <xf numFmtId="176" fontId="2" fillId="0" borderId="0" xfId="18" applyNumberFormat="1" applyFont="1" applyFill="1" applyBorder="1" applyAlignment="1">
      <alignment/>
    </xf>
    <xf numFmtId="0" fontId="2" fillId="0" borderId="0" xfId="18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/>
    </xf>
    <xf numFmtId="0" fontId="5" fillId="5" borderId="0" xfId="0" applyFont="1" applyFill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3" fontId="2" fillId="0" borderId="6" xfId="0" applyNumberFormat="1" applyFont="1" applyBorder="1" applyAlignment="1">
      <alignment horizontal="right" wrapText="1"/>
    </xf>
    <xf numFmtId="0" fontId="4" fillId="3" borderId="4" xfId="0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vertical="top"/>
    </xf>
    <xf numFmtId="3" fontId="3" fillId="0" borderId="1" xfId="0" applyNumberFormat="1" applyFont="1" applyBorder="1" applyAlignment="1">
      <alignment horizontal="right"/>
    </xf>
    <xf numFmtId="171" fontId="2" fillId="2" borderId="2" xfId="18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0" xfId="0" applyNumberFormat="1" applyFont="1" applyAlignment="1">
      <alignment/>
    </xf>
    <xf numFmtId="4" fontId="5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wrapText="1"/>
    </xf>
    <xf numFmtId="171" fontId="5" fillId="0" borderId="1" xfId="18" applyNumberFormat="1" applyFont="1" applyFill="1" applyBorder="1" applyAlignment="1">
      <alignment horizontal="right" vertical="top"/>
    </xf>
    <xf numFmtId="171" fontId="2" fillId="0" borderId="1" xfId="18" applyNumberFormat="1" applyFont="1" applyFill="1" applyBorder="1" applyAlignment="1">
      <alignment vertical="top"/>
    </xf>
    <xf numFmtId="171" fontId="2" fillId="0" borderId="1" xfId="18" applyNumberFormat="1" applyFont="1" applyFill="1" applyBorder="1" applyAlignment="1">
      <alignment horizontal="right" vertical="top"/>
    </xf>
    <xf numFmtId="171" fontId="5" fillId="0" borderId="1" xfId="18" applyNumberFormat="1" applyFont="1" applyFill="1" applyBorder="1" applyAlignment="1">
      <alignment vertical="top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workbookViewId="0" topLeftCell="A1">
      <selection activeCell="A1" sqref="A1:K30"/>
    </sheetView>
  </sheetViews>
  <sheetFormatPr defaultColWidth="9.140625" defaultRowHeight="12.75"/>
  <cols>
    <col min="1" max="1" width="32.7109375" style="2" customWidth="1"/>
    <col min="2" max="2" width="11.00390625" style="2" customWidth="1"/>
    <col min="3" max="3" width="9.7109375" style="2" customWidth="1"/>
    <col min="4" max="4" width="9.421875" style="2" customWidth="1"/>
    <col min="5" max="8" width="9.7109375" style="2" customWidth="1"/>
    <col min="9" max="9" width="11.57421875" style="2" customWidth="1"/>
    <col min="10" max="10" width="8.28125" style="2" customWidth="1"/>
    <col min="11" max="11" width="9.7109375" style="2" customWidth="1"/>
    <col min="12" max="12" width="7.57421875" style="2" customWidth="1"/>
    <col min="13" max="13" width="8.57421875" style="2" customWidth="1"/>
    <col min="14" max="16384" width="9.140625" style="2" customWidth="1"/>
  </cols>
  <sheetData>
    <row r="1" spans="1:9" s="36" customFormat="1" ht="33.75">
      <c r="A1" s="1" t="s">
        <v>21</v>
      </c>
      <c r="B1" s="1" t="s">
        <v>22</v>
      </c>
      <c r="C1" s="1" t="s">
        <v>23</v>
      </c>
      <c r="D1" s="1" t="s">
        <v>25</v>
      </c>
      <c r="E1" s="1" t="s">
        <v>28</v>
      </c>
      <c r="F1" s="1" t="s">
        <v>29</v>
      </c>
      <c r="G1" s="1" t="s">
        <v>30</v>
      </c>
      <c r="H1" s="1" t="s">
        <v>43</v>
      </c>
      <c r="I1" s="1" t="s">
        <v>44</v>
      </c>
    </row>
    <row r="2" spans="1:9" ht="11.25">
      <c r="A2" s="3" t="s">
        <v>1</v>
      </c>
      <c r="B2" s="47">
        <f>B17</f>
        <v>120000</v>
      </c>
      <c r="C2" s="35">
        <f>B2/$B$11</f>
        <v>0.02564102564102564</v>
      </c>
      <c r="D2" s="40" t="s">
        <v>24</v>
      </c>
      <c r="E2" s="39">
        <f>B2</f>
        <v>120000</v>
      </c>
      <c r="F2" s="39"/>
      <c r="G2" s="39"/>
      <c r="H2" s="4">
        <f>SUM(E2:G2)</f>
        <v>120000</v>
      </c>
      <c r="I2" s="59">
        <v>60000</v>
      </c>
    </row>
    <row r="3" spans="1:9" ht="11.25">
      <c r="A3" s="3" t="s">
        <v>19</v>
      </c>
      <c r="B3" s="45">
        <f>C17</f>
        <v>215000</v>
      </c>
      <c r="C3" s="35">
        <f aca="true" t="shared" si="0" ref="C3:C11">B3/$B$11</f>
        <v>0.045940170940170943</v>
      </c>
      <c r="D3" s="40" t="s">
        <v>24</v>
      </c>
      <c r="E3" s="39">
        <f aca="true" t="shared" si="1" ref="E3:E11">B3</f>
        <v>215000</v>
      </c>
      <c r="F3" s="39"/>
      <c r="G3" s="39"/>
      <c r="H3" s="4">
        <f aca="true" t="shared" si="2" ref="H3:H11">SUM(E3:G3)</f>
        <v>215000</v>
      </c>
      <c r="I3" s="60">
        <f>+H3</f>
        <v>215000</v>
      </c>
    </row>
    <row r="4" spans="1:9" ht="11.25">
      <c r="A4" s="3" t="s">
        <v>2</v>
      </c>
      <c r="B4" s="45">
        <f>D17</f>
        <v>150000</v>
      </c>
      <c r="C4" s="35">
        <f t="shared" si="0"/>
        <v>0.03205128205128205</v>
      </c>
      <c r="D4" s="40"/>
      <c r="E4" s="39">
        <f t="shared" si="1"/>
        <v>150000</v>
      </c>
      <c r="F4" s="39"/>
      <c r="G4" s="39"/>
      <c r="H4" s="4">
        <f t="shared" si="2"/>
        <v>150000</v>
      </c>
      <c r="I4" s="60">
        <f>+H4</f>
        <v>150000</v>
      </c>
    </row>
    <row r="5" spans="1:9" ht="11.25">
      <c r="A5" s="3" t="s">
        <v>3</v>
      </c>
      <c r="B5" s="46">
        <f>E17</f>
        <v>1180000</v>
      </c>
      <c r="C5" s="35">
        <f t="shared" si="0"/>
        <v>0.25213675213675213</v>
      </c>
      <c r="D5" s="40"/>
      <c r="E5" s="39">
        <f t="shared" si="1"/>
        <v>1180000</v>
      </c>
      <c r="F5" s="39"/>
      <c r="G5" s="39"/>
      <c r="H5" s="4">
        <f t="shared" si="2"/>
        <v>1180000</v>
      </c>
      <c r="I5" s="60">
        <f>+H5</f>
        <v>1180000</v>
      </c>
    </row>
    <row r="6" spans="1:9" ht="11.25">
      <c r="A6" s="5" t="s">
        <v>6</v>
      </c>
      <c r="B6" s="47">
        <f>F17</f>
        <v>40000</v>
      </c>
      <c r="C6" s="35">
        <f t="shared" si="0"/>
        <v>0.008547008547008548</v>
      </c>
      <c r="D6" s="40"/>
      <c r="E6" s="39">
        <f t="shared" si="1"/>
        <v>40000</v>
      </c>
      <c r="F6" s="39"/>
      <c r="G6" s="39"/>
      <c r="H6" s="4">
        <f t="shared" si="2"/>
        <v>40000</v>
      </c>
      <c r="I6" s="60">
        <f>+H6</f>
        <v>40000</v>
      </c>
    </row>
    <row r="7" spans="1:10" ht="11.25">
      <c r="A7" s="3" t="s">
        <v>4</v>
      </c>
      <c r="B7" s="45">
        <f>G17</f>
        <v>2765000</v>
      </c>
      <c r="C7" s="35">
        <f t="shared" si="0"/>
        <v>0.5908119658119658</v>
      </c>
      <c r="D7" s="40"/>
      <c r="E7" s="39">
        <f t="shared" si="1"/>
        <v>2765000</v>
      </c>
      <c r="F7" s="39"/>
      <c r="G7" s="39"/>
      <c r="H7" s="4">
        <f t="shared" si="2"/>
        <v>2765000</v>
      </c>
      <c r="I7" s="59">
        <v>2805000</v>
      </c>
      <c r="J7" s="58"/>
    </row>
    <row r="8" spans="1:9" ht="11.25">
      <c r="A8" s="6" t="s">
        <v>20</v>
      </c>
      <c r="B8" s="47">
        <f>H17</f>
        <v>120000</v>
      </c>
      <c r="C8" s="35">
        <f t="shared" si="0"/>
        <v>0.02564102564102564</v>
      </c>
      <c r="D8" s="40" t="s">
        <v>24</v>
      </c>
      <c r="E8" s="39">
        <f t="shared" si="1"/>
        <v>120000</v>
      </c>
      <c r="F8" s="39"/>
      <c r="G8" s="39"/>
      <c r="H8" s="4">
        <f t="shared" si="2"/>
        <v>120000</v>
      </c>
      <c r="I8" s="60">
        <f>+H8</f>
        <v>120000</v>
      </c>
    </row>
    <row r="9" spans="1:9" ht="11.25">
      <c r="A9" s="6" t="s">
        <v>15</v>
      </c>
      <c r="B9" s="47">
        <f>I17</f>
        <v>90000</v>
      </c>
      <c r="C9" s="35">
        <f t="shared" si="0"/>
        <v>0.019230769230769232</v>
      </c>
      <c r="D9" s="40" t="s">
        <v>24</v>
      </c>
      <c r="E9" s="39">
        <f t="shared" si="1"/>
        <v>90000</v>
      </c>
      <c r="F9" s="39"/>
      <c r="G9" s="39"/>
      <c r="H9" s="4">
        <f t="shared" si="2"/>
        <v>90000</v>
      </c>
      <c r="I9" s="60">
        <f>+H9</f>
        <v>90000</v>
      </c>
    </row>
    <row r="10" spans="1:9" ht="11.25">
      <c r="A10" s="7" t="s">
        <v>7</v>
      </c>
      <c r="B10" s="45">
        <f>J17</f>
        <v>0</v>
      </c>
      <c r="C10" s="35">
        <f t="shared" si="0"/>
        <v>0</v>
      </c>
      <c r="D10" s="40"/>
      <c r="E10" s="39">
        <f t="shared" si="1"/>
        <v>0</v>
      </c>
      <c r="F10" s="39"/>
      <c r="G10" s="39"/>
      <c r="H10" s="4">
        <f t="shared" si="2"/>
        <v>0</v>
      </c>
      <c r="I10" s="59">
        <v>20000</v>
      </c>
    </row>
    <row r="11" spans="1:9" ht="11.25">
      <c r="A11" s="5" t="s">
        <v>5</v>
      </c>
      <c r="B11" s="47">
        <f>SUM(B2:B10)</f>
        <v>4680000</v>
      </c>
      <c r="C11" s="35">
        <f t="shared" si="0"/>
        <v>1</v>
      </c>
      <c r="D11" s="41"/>
      <c r="E11" s="39">
        <f t="shared" si="1"/>
        <v>4680000</v>
      </c>
      <c r="F11" s="39"/>
      <c r="G11" s="39"/>
      <c r="H11" s="4">
        <f t="shared" si="2"/>
        <v>4680000</v>
      </c>
      <c r="I11" s="59">
        <f>SUM(I2:I10)</f>
        <v>4680000</v>
      </c>
    </row>
    <row r="12" spans="1:7" s="10" customFormat="1" ht="11.25">
      <c r="A12" s="8"/>
      <c r="B12" s="9"/>
      <c r="C12" s="9"/>
      <c r="G12" s="11"/>
    </row>
    <row r="13" spans="1:11" s="13" customFormat="1" ht="11.25">
      <c r="A13" s="12"/>
      <c r="B13" s="2"/>
      <c r="K13" s="14"/>
    </row>
    <row r="14" spans="1:15" s="17" customFormat="1" ht="11.25">
      <c r="A14" s="55" t="s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7"/>
      <c r="L14" s="37"/>
      <c r="M14" s="15"/>
      <c r="N14" s="16"/>
      <c r="O14" s="16"/>
    </row>
    <row r="15" spans="2:15" s="18" customFormat="1" ht="11.25">
      <c r="B15" s="2"/>
      <c r="C15" s="2"/>
      <c r="D15" s="2"/>
      <c r="E15" s="2"/>
      <c r="F15" s="2"/>
      <c r="G15" s="2"/>
      <c r="H15" s="2"/>
      <c r="I15" s="2"/>
      <c r="J15" s="2"/>
      <c r="K15" s="2"/>
      <c r="L15" s="13"/>
      <c r="M15" s="15"/>
      <c r="N15" s="19"/>
      <c r="O15" s="19"/>
    </row>
    <row r="16" spans="1:13" s="18" customFormat="1" ht="12.75" customHeight="1">
      <c r="A16" s="20" t="s">
        <v>9</v>
      </c>
      <c r="B16" s="20" t="s">
        <v>10</v>
      </c>
      <c r="C16" s="20" t="s">
        <v>11</v>
      </c>
      <c r="D16" s="20" t="s">
        <v>12</v>
      </c>
      <c r="E16" s="20" t="s">
        <v>13</v>
      </c>
      <c r="F16" s="20" t="s">
        <v>31</v>
      </c>
      <c r="G16" s="20" t="s">
        <v>14</v>
      </c>
      <c r="H16" s="20" t="s">
        <v>32</v>
      </c>
      <c r="I16" s="20" t="s">
        <v>15</v>
      </c>
      <c r="J16" s="20" t="s">
        <v>16</v>
      </c>
      <c r="K16" s="20" t="s">
        <v>0</v>
      </c>
      <c r="L16" s="43" t="s">
        <v>33</v>
      </c>
      <c r="M16" s="19" t="s">
        <v>27</v>
      </c>
    </row>
    <row r="17" spans="1:13" s="18" customFormat="1" ht="11.25">
      <c r="A17" s="20" t="s">
        <v>17</v>
      </c>
      <c r="B17" s="21">
        <f>B29</f>
        <v>120000</v>
      </c>
      <c r="C17" s="21">
        <f aca="true" t="shared" si="3" ref="C17:K17">C29</f>
        <v>215000</v>
      </c>
      <c r="D17" s="21">
        <f t="shared" si="3"/>
        <v>150000</v>
      </c>
      <c r="E17" s="21">
        <f t="shared" si="3"/>
        <v>1180000</v>
      </c>
      <c r="F17" s="21">
        <f t="shared" si="3"/>
        <v>40000</v>
      </c>
      <c r="G17" s="21">
        <f t="shared" si="3"/>
        <v>2765000</v>
      </c>
      <c r="H17" s="21">
        <f t="shared" si="3"/>
        <v>120000</v>
      </c>
      <c r="I17" s="21">
        <f t="shared" si="3"/>
        <v>90000</v>
      </c>
      <c r="J17" s="21">
        <f t="shared" si="3"/>
        <v>0</v>
      </c>
      <c r="K17" s="21">
        <f t="shared" si="3"/>
        <v>4680000</v>
      </c>
      <c r="L17" s="19"/>
      <c r="M17" s="19"/>
    </row>
    <row r="18" spans="1:41" s="26" customFormat="1" ht="11.25">
      <c r="A18" s="22" t="s">
        <v>18</v>
      </c>
      <c r="B18" s="23">
        <f>+K17*0.2</f>
        <v>936000</v>
      </c>
      <c r="C18" s="23">
        <f>+K17*0.05</f>
        <v>234000</v>
      </c>
      <c r="D18" s="24"/>
      <c r="E18" s="24"/>
      <c r="F18" s="24"/>
      <c r="G18" s="24"/>
      <c r="H18" s="23">
        <f>+K17*0.05</f>
        <v>234000</v>
      </c>
      <c r="I18" s="23">
        <f>+K17*0.02</f>
        <v>93600</v>
      </c>
      <c r="J18" s="25"/>
      <c r="K18" s="21"/>
      <c r="L18" s="28"/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</row>
    <row r="19" spans="1:13" s="29" customFormat="1" ht="11.25">
      <c r="A19" s="27" t="s">
        <v>26</v>
      </c>
      <c r="B19" s="38">
        <f>B17/$K$17</f>
        <v>0.02564102564102564</v>
      </c>
      <c r="C19" s="38">
        <f aca="true" t="shared" si="4" ref="C19:J19">C17/$K$17</f>
        <v>0.045940170940170943</v>
      </c>
      <c r="D19" s="38">
        <f t="shared" si="4"/>
        <v>0.03205128205128205</v>
      </c>
      <c r="E19" s="38">
        <f t="shared" si="4"/>
        <v>0.25213675213675213</v>
      </c>
      <c r="F19" s="38">
        <f t="shared" si="4"/>
        <v>0.008547008547008548</v>
      </c>
      <c r="G19" s="38">
        <f t="shared" si="4"/>
        <v>0.5908119658119658</v>
      </c>
      <c r="H19" s="38">
        <f t="shared" si="4"/>
        <v>0.02564102564102564</v>
      </c>
      <c r="I19" s="38">
        <f t="shared" si="4"/>
        <v>0.019230769230769232</v>
      </c>
      <c r="J19" s="38">
        <f t="shared" si="4"/>
        <v>0</v>
      </c>
      <c r="K19" s="44"/>
      <c r="L19" s="28"/>
      <c r="M19" s="28"/>
    </row>
    <row r="20" spans="1:41" s="30" customFormat="1" ht="12.75" customHeight="1">
      <c r="A20" s="48" t="s">
        <v>42</v>
      </c>
      <c r="B20" s="52" t="s">
        <v>10</v>
      </c>
      <c r="C20" s="52" t="s">
        <v>11</v>
      </c>
      <c r="D20" s="52" t="s">
        <v>12</v>
      </c>
      <c r="E20" s="52" t="s">
        <v>13</v>
      </c>
      <c r="F20" s="52" t="s">
        <v>31</v>
      </c>
      <c r="G20" s="52" t="s">
        <v>14</v>
      </c>
      <c r="H20" s="52" t="s">
        <v>32</v>
      </c>
      <c r="I20" s="52" t="s">
        <v>15</v>
      </c>
      <c r="J20" s="52" t="s">
        <v>16</v>
      </c>
      <c r="K20" s="20" t="s">
        <v>0</v>
      </c>
      <c r="L20" s="19"/>
      <c r="M20" s="19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13" s="18" customFormat="1" ht="11.25">
      <c r="A21" s="49" t="s">
        <v>34</v>
      </c>
      <c r="B21" s="54">
        <v>60000</v>
      </c>
      <c r="C21" s="54">
        <v>10000</v>
      </c>
      <c r="D21" s="54"/>
      <c r="E21" s="54"/>
      <c r="F21" s="54"/>
      <c r="G21" s="54">
        <v>390000</v>
      </c>
      <c r="H21" s="54"/>
      <c r="I21" s="54"/>
      <c r="J21" s="54"/>
      <c r="K21" s="51">
        <f aca="true" t="shared" si="5" ref="K21:K28">SUM(B21:J21)</f>
        <v>460000</v>
      </c>
      <c r="L21" s="42">
        <f aca="true" t="shared" si="6" ref="L21:L29">K21/$K$29</f>
        <v>0.09829059829059829</v>
      </c>
      <c r="M21" s="19"/>
    </row>
    <row r="22" spans="1:13" s="18" customFormat="1" ht="11.25">
      <c r="A22" s="50" t="s">
        <v>35</v>
      </c>
      <c r="B22" s="54"/>
      <c r="C22" s="54"/>
      <c r="D22" s="54"/>
      <c r="E22" s="54"/>
      <c r="F22" s="54"/>
      <c r="G22" s="54">
        <v>90000</v>
      </c>
      <c r="H22" s="54"/>
      <c r="I22" s="54"/>
      <c r="J22" s="54"/>
      <c r="K22" s="51">
        <f t="shared" si="5"/>
        <v>90000</v>
      </c>
      <c r="L22" s="42">
        <f t="shared" si="6"/>
        <v>0.019230769230769232</v>
      </c>
      <c r="M22" s="19"/>
    </row>
    <row r="23" spans="1:13" s="18" customFormat="1" ht="11.25">
      <c r="A23" s="50" t="s">
        <v>36</v>
      </c>
      <c r="B23" s="54"/>
      <c r="C23" s="54">
        <v>10000</v>
      </c>
      <c r="D23" s="54">
        <v>100000</v>
      </c>
      <c r="E23" s="54">
        <v>140000</v>
      </c>
      <c r="F23" s="54">
        <v>20000</v>
      </c>
      <c r="G23" s="54">
        <v>30000</v>
      </c>
      <c r="H23" s="54">
        <v>120000</v>
      </c>
      <c r="I23" s="54"/>
      <c r="J23" s="54"/>
      <c r="K23" s="51">
        <f t="shared" si="5"/>
        <v>420000</v>
      </c>
      <c r="L23" s="42">
        <f t="shared" si="6"/>
        <v>0.08974358974358974</v>
      </c>
      <c r="M23" s="19"/>
    </row>
    <row r="24" spans="1:13" s="18" customFormat="1" ht="22.5">
      <c r="A24" s="50" t="s">
        <v>37</v>
      </c>
      <c r="B24" s="54"/>
      <c r="C24" s="54">
        <v>10000</v>
      </c>
      <c r="D24" s="54">
        <v>20000</v>
      </c>
      <c r="E24" s="54">
        <v>140000</v>
      </c>
      <c r="F24" s="54">
        <v>20000</v>
      </c>
      <c r="G24" s="54">
        <v>240000</v>
      </c>
      <c r="H24" s="54"/>
      <c r="I24" s="54"/>
      <c r="J24" s="54"/>
      <c r="K24" s="51">
        <f t="shared" si="5"/>
        <v>430000</v>
      </c>
      <c r="L24" s="42">
        <f t="shared" si="6"/>
        <v>0.09188034188034189</v>
      </c>
      <c r="M24" s="19"/>
    </row>
    <row r="25" spans="1:13" s="18" customFormat="1" ht="22.5">
      <c r="A25" s="50" t="s">
        <v>38</v>
      </c>
      <c r="B25" s="54">
        <v>60000</v>
      </c>
      <c r="C25" s="54">
        <v>30000</v>
      </c>
      <c r="D25" s="54">
        <v>30000</v>
      </c>
      <c r="E25" s="54">
        <v>900000</v>
      </c>
      <c r="F25" s="54"/>
      <c r="G25" s="54">
        <v>1900000</v>
      </c>
      <c r="H25" s="54"/>
      <c r="I25" s="54"/>
      <c r="J25" s="54"/>
      <c r="K25" s="51">
        <f t="shared" si="5"/>
        <v>2920000</v>
      </c>
      <c r="L25" s="42">
        <f t="shared" si="6"/>
        <v>0.6239316239316239</v>
      </c>
      <c r="M25" s="19"/>
    </row>
    <row r="26" spans="1:12" s="19" customFormat="1" ht="11.25">
      <c r="A26" s="50" t="s">
        <v>39</v>
      </c>
      <c r="B26" s="54"/>
      <c r="C26" s="54"/>
      <c r="D26" s="54"/>
      <c r="E26" s="54"/>
      <c r="F26" s="54"/>
      <c r="G26" s="54"/>
      <c r="H26" s="54"/>
      <c r="I26" s="54">
        <v>90000</v>
      </c>
      <c r="J26" s="54"/>
      <c r="K26" s="51">
        <f t="shared" si="5"/>
        <v>90000</v>
      </c>
      <c r="L26" s="42">
        <f t="shared" si="6"/>
        <v>0.019230769230769232</v>
      </c>
    </row>
    <row r="27" spans="1:12" s="19" customFormat="1" ht="11.25">
      <c r="A27" s="50" t="s">
        <v>40</v>
      </c>
      <c r="B27" s="54"/>
      <c r="C27" s="54">
        <v>5000</v>
      </c>
      <c r="D27" s="54"/>
      <c r="E27" s="54"/>
      <c r="F27" s="54"/>
      <c r="G27" s="54">
        <v>115000</v>
      </c>
      <c r="H27" s="54"/>
      <c r="I27" s="54"/>
      <c r="J27" s="54"/>
      <c r="K27" s="51">
        <f t="shared" si="5"/>
        <v>120000</v>
      </c>
      <c r="L27" s="42">
        <f t="shared" si="6"/>
        <v>0.02564102564102564</v>
      </c>
    </row>
    <row r="28" spans="1:13" s="32" customFormat="1" ht="11.25">
      <c r="A28" s="50" t="s">
        <v>41</v>
      </c>
      <c r="B28" s="54"/>
      <c r="C28" s="54">
        <v>150000</v>
      </c>
      <c r="D28" s="54"/>
      <c r="E28" s="54"/>
      <c r="F28" s="54"/>
      <c r="G28" s="54">
        <v>0</v>
      </c>
      <c r="H28" s="54"/>
      <c r="I28" s="54"/>
      <c r="J28" s="54"/>
      <c r="K28" s="51">
        <f t="shared" si="5"/>
        <v>150000</v>
      </c>
      <c r="L28" s="42">
        <f t="shared" si="6"/>
        <v>0.03205128205128205</v>
      </c>
      <c r="M28" s="31"/>
    </row>
    <row r="29" spans="1:13" s="18" customFormat="1" ht="11.25">
      <c r="A29" s="33" t="s">
        <v>45</v>
      </c>
      <c r="B29" s="53">
        <f aca="true" t="shared" si="7" ref="B29:K29">SUM(B21:B28)</f>
        <v>120000</v>
      </c>
      <c r="C29" s="53">
        <f t="shared" si="7"/>
        <v>215000</v>
      </c>
      <c r="D29" s="53">
        <f t="shared" si="7"/>
        <v>150000</v>
      </c>
      <c r="E29" s="53">
        <f t="shared" si="7"/>
        <v>1180000</v>
      </c>
      <c r="F29" s="53">
        <f t="shared" si="7"/>
        <v>40000</v>
      </c>
      <c r="G29" s="53">
        <f t="shared" si="7"/>
        <v>2765000</v>
      </c>
      <c r="H29" s="53">
        <f t="shared" si="7"/>
        <v>120000</v>
      </c>
      <c r="I29" s="53">
        <f t="shared" si="7"/>
        <v>90000</v>
      </c>
      <c r="J29" s="53">
        <f t="shared" si="7"/>
        <v>0</v>
      </c>
      <c r="K29" s="34">
        <f t="shared" si="7"/>
        <v>4680000</v>
      </c>
      <c r="L29" s="42">
        <f t="shared" si="6"/>
        <v>1</v>
      </c>
      <c r="M29" s="19"/>
    </row>
    <row r="30" spans="1:15" s="18" customFormat="1" ht="11.25">
      <c r="A30" s="61" t="s">
        <v>46</v>
      </c>
      <c r="B30" s="62" t="s">
        <v>47</v>
      </c>
      <c r="C30" s="63">
        <f>SUM(C21:C28)</f>
        <v>215000</v>
      </c>
      <c r="D30" s="63">
        <f aca="true" t="shared" si="8" ref="D30:K30">SUM(D21:D28)</f>
        <v>150000</v>
      </c>
      <c r="E30" s="63">
        <f t="shared" si="8"/>
        <v>1180000</v>
      </c>
      <c r="F30" s="63">
        <f t="shared" si="8"/>
        <v>40000</v>
      </c>
      <c r="G30" s="65" t="s">
        <v>47</v>
      </c>
      <c r="H30" s="63">
        <f t="shared" si="8"/>
        <v>120000</v>
      </c>
      <c r="I30" s="63">
        <f t="shared" si="8"/>
        <v>90000</v>
      </c>
      <c r="J30" s="65" t="s">
        <v>47</v>
      </c>
      <c r="K30" s="64">
        <f t="shared" si="8"/>
        <v>4680000</v>
      </c>
      <c r="L30" s="16"/>
      <c r="M30" s="19"/>
      <c r="N30" s="19"/>
      <c r="O30" s="19"/>
    </row>
    <row r="31" spans="1:11" ht="11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1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1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1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1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1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1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1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1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1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</sheetData>
  <mergeCells count="1">
    <mergeCell ref="A14:K14"/>
  </mergeCells>
  <printOptions horizontalCentered="1"/>
  <pageMargins left="0.2755905511811024" right="0.35433070866141736" top="0.2362204724409449" bottom="0.31496062992125984" header="0.4330708661417323" footer="0.5118110236220472"/>
  <pageSetup fitToHeight="4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CRC Puglia</dc:creator>
  <cp:keywords/>
  <dc:description/>
  <cp:lastModifiedBy>Dora</cp:lastModifiedBy>
  <cp:lastPrinted>2008-02-11T16:04:06Z</cp:lastPrinted>
  <dcterms:created xsi:type="dcterms:W3CDTF">2004-09-06T06:45:16Z</dcterms:created>
  <dcterms:modified xsi:type="dcterms:W3CDTF">2008-02-11T16:29:32Z</dcterms:modified>
  <cp:category/>
  <cp:version/>
  <cp:contentType/>
  <cp:contentStatus/>
</cp:coreProperties>
</file>